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D\Документы\Документы 2021\Дума\"/>
    </mc:Choice>
  </mc:AlternateContent>
  <xr:revisionPtr revIDLastSave="0" documentId="13_ncr:1_{1012244C-5F5F-41A0-A5FE-F1B77BD1CAA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ил 1" sheetId="7" r:id="rId1"/>
    <sheet name="прил 2" sheetId="1" r:id="rId2"/>
    <sheet name="прил 3" sheetId="8" r:id="rId3"/>
    <sheet name="прил 4" sheetId="10" r:id="rId4"/>
    <sheet name="прил 5" sheetId="5" r:id="rId5"/>
    <sheet name="прил 6" sheetId="6" r:id="rId6"/>
    <sheet name="прил 7" sheetId="4" r:id="rId7"/>
    <sheet name=" прил 8" sheetId="3" r:id="rId8"/>
  </sheets>
  <definedNames>
    <definedName name="_xlnm.Print_Area" localSheetId="1">'прил 2'!$A$1:$G$219</definedName>
    <definedName name="_xlnm.Print_Area" localSheetId="2">'прил 3'!$A$1:$F$184</definedName>
    <definedName name="_xlnm.Print_Area" localSheetId="3">'прил 4'!$A$1:$F$157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7" l="1"/>
  <c r="C10" i="7"/>
  <c r="H6" i="3" l="1"/>
  <c r="G6" i="3"/>
  <c r="H14" i="3"/>
  <c r="G14" i="3"/>
  <c r="I15" i="3"/>
  <c r="H7" i="3"/>
  <c r="G7" i="3"/>
  <c r="I10" i="3"/>
  <c r="D6" i="6" l="1"/>
  <c r="C6" i="6"/>
  <c r="D6" i="5"/>
  <c r="C6" i="5"/>
  <c r="D18" i="5"/>
  <c r="C18" i="5"/>
  <c r="D14" i="5"/>
  <c r="C14" i="5"/>
  <c r="E9" i="5"/>
  <c r="D10" i="5"/>
  <c r="C10" i="5"/>
  <c r="E13" i="5"/>
  <c r="E148" i="10"/>
  <c r="E147" i="10"/>
  <c r="E146" i="10"/>
  <c r="E145" i="10"/>
  <c r="D147" i="10"/>
  <c r="D148" i="10"/>
  <c r="F144" i="10"/>
  <c r="E143" i="10"/>
  <c r="E142" i="10" s="1"/>
  <c r="F142" i="10" s="1"/>
  <c r="D142" i="10"/>
  <c r="D143" i="10"/>
  <c r="E54" i="10"/>
  <c r="D54" i="10"/>
  <c r="E43" i="10"/>
  <c r="D43" i="10"/>
  <c r="E17" i="10"/>
  <c r="D17" i="10"/>
  <c r="E13" i="10"/>
  <c r="D13" i="10"/>
  <c r="E9" i="10"/>
  <c r="D9" i="10"/>
  <c r="F49" i="10"/>
  <c r="F50" i="10"/>
  <c r="E49" i="10"/>
  <c r="E48" i="10" s="1"/>
  <c r="D49" i="10"/>
  <c r="D48" i="10" s="1"/>
  <c r="F125" i="10"/>
  <c r="E124" i="10"/>
  <c r="D124" i="10"/>
  <c r="F43" i="8"/>
  <c r="E43" i="8"/>
  <c r="F44" i="8"/>
  <c r="E44" i="8"/>
  <c r="F112" i="10"/>
  <c r="E111" i="10"/>
  <c r="E110" i="10" s="1"/>
  <c r="D111" i="10"/>
  <c r="D110" i="10" s="1"/>
  <c r="F109" i="10"/>
  <c r="E108" i="10"/>
  <c r="E107" i="10" s="1"/>
  <c r="D108" i="10"/>
  <c r="D107" i="10" s="1"/>
  <c r="F106" i="10"/>
  <c r="E105" i="10"/>
  <c r="E104" i="10" s="1"/>
  <c r="D105" i="10"/>
  <c r="D104" i="10" s="1"/>
  <c r="F103" i="10"/>
  <c r="E102" i="10"/>
  <c r="D102" i="10"/>
  <c r="D101" i="10" s="1"/>
  <c r="E99" i="10"/>
  <c r="D99" i="10"/>
  <c r="E97" i="10"/>
  <c r="D97" i="10"/>
  <c r="F98" i="10"/>
  <c r="F100" i="10"/>
  <c r="F48" i="10" l="1"/>
  <c r="F143" i="10"/>
  <c r="F124" i="10"/>
  <c r="E96" i="10"/>
  <c r="F104" i="10"/>
  <c r="F110" i="10"/>
  <c r="F99" i="10"/>
  <c r="F107" i="10"/>
  <c r="F102" i="10"/>
  <c r="F105" i="10"/>
  <c r="F108" i="10"/>
  <c r="F111" i="10"/>
  <c r="F97" i="10"/>
  <c r="D96" i="10"/>
  <c r="E101" i="10"/>
  <c r="F101" i="10" s="1"/>
  <c r="F96" i="10" l="1"/>
  <c r="E87" i="10" l="1"/>
  <c r="D87" i="10"/>
  <c r="F88" i="10"/>
  <c r="E41" i="10"/>
  <c r="D41" i="10"/>
  <c r="D40" i="10" s="1"/>
  <c r="F42" i="10"/>
  <c r="F41" i="10" l="1"/>
  <c r="E40" i="10"/>
  <c r="E16" i="10"/>
  <c r="D16" i="10"/>
  <c r="G19" i="8"/>
  <c r="G22" i="8"/>
  <c r="G27" i="8"/>
  <c r="G33" i="8"/>
  <c r="G34" i="8"/>
  <c r="G38" i="8"/>
  <c r="G41" i="8"/>
  <c r="G45" i="8"/>
  <c r="G47" i="8"/>
  <c r="G49" i="8"/>
  <c r="G56" i="8"/>
  <c r="G58" i="8"/>
  <c r="G63" i="8"/>
  <c r="G70" i="8"/>
  <c r="G74" i="8"/>
  <c r="G83" i="8"/>
  <c r="G88" i="8"/>
  <c r="G93" i="8"/>
  <c r="G97" i="8"/>
  <c r="G103" i="8"/>
  <c r="G111" i="8"/>
  <c r="G117" i="8"/>
  <c r="G120" i="8"/>
  <c r="G123" i="8"/>
  <c r="G127" i="8"/>
  <c r="G130" i="8"/>
  <c r="G133" i="8"/>
  <c r="G136" i="8"/>
  <c r="G141" i="8"/>
  <c r="G148" i="8"/>
  <c r="G160" i="8"/>
  <c r="G163" i="8"/>
  <c r="G165" i="8"/>
  <c r="G170" i="8"/>
  <c r="G173" i="8"/>
  <c r="G176" i="8"/>
  <c r="G179" i="8"/>
  <c r="G187" i="8"/>
  <c r="G194" i="8"/>
  <c r="G201" i="8"/>
  <c r="G208" i="8"/>
  <c r="G212" i="8"/>
  <c r="G217" i="8"/>
  <c r="F40" i="10" l="1"/>
  <c r="F216" i="8"/>
  <c r="E216" i="8"/>
  <c r="E215" i="8" s="1"/>
  <c r="E214" i="8" s="1"/>
  <c r="E213" i="8" s="1"/>
  <c r="F211" i="8"/>
  <c r="E211" i="8"/>
  <c r="E210" i="8" s="1"/>
  <c r="F207" i="8"/>
  <c r="E207" i="8"/>
  <c r="E206" i="8" s="1"/>
  <c r="E205" i="8" s="1"/>
  <c r="E204" i="8" s="1"/>
  <c r="E203" i="8" s="1"/>
  <c r="E202" i="8" s="1"/>
  <c r="F200" i="8"/>
  <c r="E200" i="8"/>
  <c r="E199" i="8" s="1"/>
  <c r="F193" i="8"/>
  <c r="E193" i="8"/>
  <c r="E192" i="8" s="1"/>
  <c r="E191" i="8" s="1"/>
  <c r="E190" i="8" s="1"/>
  <c r="E189" i="8" s="1"/>
  <c r="E188" i="8" s="1"/>
  <c r="F186" i="8"/>
  <c r="E186" i="8"/>
  <c r="E185" i="8" s="1"/>
  <c r="E184" i="8" s="1"/>
  <c r="E183" i="8" s="1"/>
  <c r="E182" i="8" s="1"/>
  <c r="E181" i="8" s="1"/>
  <c r="F178" i="8"/>
  <c r="E178" i="8"/>
  <c r="E177" i="8" s="1"/>
  <c r="F175" i="8"/>
  <c r="E175" i="8"/>
  <c r="E174" i="8" s="1"/>
  <c r="F172" i="8"/>
  <c r="E172" i="8"/>
  <c r="E171" i="8" s="1"/>
  <c r="F169" i="8"/>
  <c r="E169" i="8"/>
  <c r="E168" i="8" s="1"/>
  <c r="E167" i="8" s="1"/>
  <c r="E166" i="8" s="1"/>
  <c r="F164" i="8"/>
  <c r="G164" i="8" s="1"/>
  <c r="E164" i="8"/>
  <c r="F162" i="8"/>
  <c r="G162" i="8" s="1"/>
  <c r="E162" i="8"/>
  <c r="F159" i="8"/>
  <c r="E159" i="8"/>
  <c r="F158" i="8"/>
  <c r="E158" i="8"/>
  <c r="E157" i="8" s="1"/>
  <c r="F156" i="8"/>
  <c r="E156" i="8"/>
  <c r="E155" i="8" s="1"/>
  <c r="F147" i="8"/>
  <c r="E147" i="8"/>
  <c r="F146" i="8"/>
  <c r="E146" i="8"/>
  <c r="E145" i="8"/>
  <c r="E144" i="8" s="1"/>
  <c r="E143" i="8" s="1"/>
  <c r="E142" i="8" s="1"/>
  <c r="F140" i="8"/>
  <c r="E140" i="8"/>
  <c r="E139" i="8"/>
  <c r="E138" i="8" s="1"/>
  <c r="E137" i="8" s="1"/>
  <c r="F135" i="8"/>
  <c r="E135" i="8"/>
  <c r="E134" i="8" s="1"/>
  <c r="F132" i="8"/>
  <c r="E132" i="8"/>
  <c r="E131" i="8" s="1"/>
  <c r="F129" i="8"/>
  <c r="E129" i="8"/>
  <c r="E128" i="8" s="1"/>
  <c r="F126" i="8"/>
  <c r="E126" i="8"/>
  <c r="E125" i="8" s="1"/>
  <c r="F122" i="8"/>
  <c r="E122" i="8"/>
  <c r="E121" i="8" s="1"/>
  <c r="F119" i="8"/>
  <c r="E119" i="8"/>
  <c r="F118" i="8"/>
  <c r="E118" i="8"/>
  <c r="F116" i="8"/>
  <c r="E116" i="8"/>
  <c r="E115" i="8" s="1"/>
  <c r="E114" i="8" s="1"/>
  <c r="E113" i="8" s="1"/>
  <c r="F110" i="8"/>
  <c r="E110" i="8"/>
  <c r="E109" i="8" s="1"/>
  <c r="E107" i="8" s="1"/>
  <c r="E106" i="8" s="1"/>
  <c r="E105" i="8" s="1"/>
  <c r="F102" i="8"/>
  <c r="E102" i="8"/>
  <c r="E101" i="8" s="1"/>
  <c r="E100" i="8" s="1"/>
  <c r="E99" i="8" s="1"/>
  <c r="E98" i="8" s="1"/>
  <c r="F96" i="8"/>
  <c r="E96" i="8"/>
  <c r="E95" i="8" s="1"/>
  <c r="F92" i="8"/>
  <c r="E92" i="8"/>
  <c r="E91" i="8" s="1"/>
  <c r="E90" i="8" s="1"/>
  <c r="E89" i="8" s="1"/>
  <c r="F87" i="8"/>
  <c r="E87" i="8"/>
  <c r="E86" i="8" s="1"/>
  <c r="E85" i="8" s="1"/>
  <c r="E84" i="8" s="1"/>
  <c r="F82" i="8"/>
  <c r="F81" i="8" s="1"/>
  <c r="E82" i="8"/>
  <c r="E79" i="8" s="1"/>
  <c r="F73" i="8"/>
  <c r="E73" i="8"/>
  <c r="F72" i="8"/>
  <c r="E72" i="8"/>
  <c r="E71" i="8" s="1"/>
  <c r="F69" i="8"/>
  <c r="E69" i="8"/>
  <c r="E68" i="8" s="1"/>
  <c r="F62" i="8"/>
  <c r="E62" i="8"/>
  <c r="E61" i="8" s="1"/>
  <c r="E60" i="8" s="1"/>
  <c r="F57" i="8"/>
  <c r="G57" i="8" s="1"/>
  <c r="E57" i="8"/>
  <c r="F55" i="8"/>
  <c r="E55" i="8"/>
  <c r="F48" i="8"/>
  <c r="E48" i="8"/>
  <c r="F46" i="8"/>
  <c r="G46" i="8" s="1"/>
  <c r="E46" i="8"/>
  <c r="G44" i="8"/>
  <c r="F40" i="8"/>
  <c r="E40" i="8"/>
  <c r="E39" i="8" s="1"/>
  <c r="F37" i="8"/>
  <c r="E37" i="8"/>
  <c r="E36" i="8" s="1"/>
  <c r="E35" i="8" s="1"/>
  <c r="F32" i="8"/>
  <c r="E32" i="8"/>
  <c r="E31" i="8" s="1"/>
  <c r="E30" i="8" s="1"/>
  <c r="F26" i="8"/>
  <c r="E26" i="8"/>
  <c r="E25" i="8" s="1"/>
  <c r="E24" i="8" s="1"/>
  <c r="E23" i="8" s="1"/>
  <c r="F21" i="8"/>
  <c r="G21" i="8" s="1"/>
  <c r="E21" i="8"/>
  <c r="E20" i="8"/>
  <c r="F18" i="8"/>
  <c r="E18" i="8"/>
  <c r="F17" i="8"/>
  <c r="E17" i="8"/>
  <c r="E16" i="8" s="1"/>
  <c r="E12" i="8"/>
  <c r="F11" i="8"/>
  <c r="G218" i="1"/>
  <c r="G217" i="1"/>
  <c r="G216" i="1" s="1"/>
  <c r="G215" i="1" s="1"/>
  <c r="G213" i="1"/>
  <c r="G212" i="1" s="1"/>
  <c r="F213" i="1"/>
  <c r="F212" i="1" s="1"/>
  <c r="G209" i="1"/>
  <c r="G208" i="1"/>
  <c r="G207" i="1" s="1"/>
  <c r="G206" i="1" s="1"/>
  <c r="G205" i="1" s="1"/>
  <c r="G204" i="1" s="1"/>
  <c r="G202" i="1"/>
  <c r="G201" i="1"/>
  <c r="G200" i="1"/>
  <c r="G199" i="1" s="1"/>
  <c r="G198" i="1"/>
  <c r="G197" i="1" s="1"/>
  <c r="G195" i="1"/>
  <c r="G194" i="1" s="1"/>
  <c r="G193" i="1" s="1"/>
  <c r="G192" i="1" s="1"/>
  <c r="G191" i="1" s="1"/>
  <c r="G190" i="1" s="1"/>
  <c r="G188" i="1"/>
  <c r="G187" i="1"/>
  <c r="G186" i="1" s="1"/>
  <c r="G185" i="1" s="1"/>
  <c r="G184" i="1" s="1"/>
  <c r="G183" i="1" s="1"/>
  <c r="G158" i="1"/>
  <c r="G157" i="1" s="1"/>
  <c r="F158" i="1"/>
  <c r="F160" i="1"/>
  <c r="G177" i="1"/>
  <c r="G176" i="1" s="1"/>
  <c r="F177" i="1"/>
  <c r="F176" i="1" s="1"/>
  <c r="G160" i="1"/>
  <c r="G159" i="1" s="1"/>
  <c r="G161" i="1"/>
  <c r="G171" i="1"/>
  <c r="G170" i="1" s="1"/>
  <c r="G169" i="1" s="1"/>
  <c r="G168" i="1" s="1"/>
  <c r="G166" i="1"/>
  <c r="G164" i="1"/>
  <c r="G163" i="1" s="1"/>
  <c r="F164" i="1"/>
  <c r="G180" i="1"/>
  <c r="G179" i="1" s="1"/>
  <c r="F180" i="1"/>
  <c r="F179" i="1" s="1"/>
  <c r="G174" i="1"/>
  <c r="G173" i="1" s="1"/>
  <c r="F174" i="1"/>
  <c r="F173" i="1" s="1"/>
  <c r="G149" i="1"/>
  <c r="G148" i="1" s="1"/>
  <c r="G147" i="1" s="1"/>
  <c r="G146" i="1" s="1"/>
  <c r="G145" i="1" s="1"/>
  <c r="G144" i="1" s="1"/>
  <c r="G142" i="1"/>
  <c r="G141" i="1" s="1"/>
  <c r="G140" i="1" s="1"/>
  <c r="G139" i="1" s="1"/>
  <c r="G137" i="1"/>
  <c r="G136" i="1" s="1"/>
  <c r="G134" i="1"/>
  <c r="G133" i="1" s="1"/>
  <c r="G131" i="1"/>
  <c r="G130" i="1" s="1"/>
  <c r="G128" i="1"/>
  <c r="G127" i="1" s="1"/>
  <c r="F137" i="1"/>
  <c r="F136" i="1" s="1"/>
  <c r="F134" i="1"/>
  <c r="F133" i="1" s="1"/>
  <c r="F131" i="1"/>
  <c r="F130" i="1" s="1"/>
  <c r="F128" i="1"/>
  <c r="F127" i="1" s="1"/>
  <c r="G124" i="1"/>
  <c r="G123" i="1" s="1"/>
  <c r="F124" i="1"/>
  <c r="F123" i="1" s="1"/>
  <c r="G121" i="1"/>
  <c r="G120" i="1" s="1"/>
  <c r="F121" i="1"/>
  <c r="F120" i="1" s="1"/>
  <c r="G118" i="1"/>
  <c r="G117" i="1" s="1"/>
  <c r="G116" i="1" s="1"/>
  <c r="G115" i="1" s="1"/>
  <c r="G112" i="1"/>
  <c r="G111" i="1" s="1"/>
  <c r="G104" i="1"/>
  <c r="G103" i="1" s="1"/>
  <c r="G102" i="1" s="1"/>
  <c r="G101" i="1" s="1"/>
  <c r="G100" i="1" s="1"/>
  <c r="G98" i="1"/>
  <c r="G97" i="1" s="1"/>
  <c r="F98" i="1"/>
  <c r="F97" i="1" s="1"/>
  <c r="G94" i="1"/>
  <c r="G93" i="1" s="1"/>
  <c r="G92" i="1" s="1"/>
  <c r="G91" i="1" s="1"/>
  <c r="G89" i="1"/>
  <c r="G88" i="1" s="1"/>
  <c r="G87" i="1" s="1"/>
  <c r="G86" i="1" s="1"/>
  <c r="G84" i="1"/>
  <c r="G83" i="1" s="1"/>
  <c r="G82" i="1" s="1"/>
  <c r="G71" i="1"/>
  <c r="G70" i="1" s="1"/>
  <c r="G74" i="1"/>
  <c r="G73" i="1" s="1"/>
  <c r="G75" i="1"/>
  <c r="G64" i="1"/>
  <c r="G63" i="1" s="1"/>
  <c r="G62" i="1" s="1"/>
  <c r="F64" i="1"/>
  <c r="F63" i="1" s="1"/>
  <c r="F62" i="1" s="1"/>
  <c r="G59" i="1"/>
  <c r="G57" i="1"/>
  <c r="G48" i="1"/>
  <c r="G50" i="1"/>
  <c r="G46" i="1"/>
  <c r="G45" i="1" s="1"/>
  <c r="F46" i="1"/>
  <c r="G41" i="1"/>
  <c r="G40" i="1" s="1"/>
  <c r="F41" i="1"/>
  <c r="F40" i="1" s="1"/>
  <c r="G38" i="1"/>
  <c r="G37" i="1" s="1"/>
  <c r="G36" i="1" s="1"/>
  <c r="F38" i="1"/>
  <c r="F37" i="1" s="1"/>
  <c r="F36" i="1" s="1"/>
  <c r="G33" i="1"/>
  <c r="G32" i="1" s="1"/>
  <c r="G31" i="1" s="1"/>
  <c r="G30" i="1" s="1"/>
  <c r="G27" i="1"/>
  <c r="G26" i="1" s="1"/>
  <c r="G25" i="1" s="1"/>
  <c r="G24" i="1" s="1"/>
  <c r="G22" i="1"/>
  <c r="G21" i="1" s="1"/>
  <c r="F80" i="8" l="1"/>
  <c r="F115" i="8"/>
  <c r="G116" i="8"/>
  <c r="F155" i="8"/>
  <c r="G155" i="8" s="1"/>
  <c r="G156" i="8"/>
  <c r="F71" i="8"/>
  <c r="G71" i="8" s="1"/>
  <c r="G72" i="8"/>
  <c r="F171" i="8"/>
  <c r="G171" i="8" s="1"/>
  <c r="G172" i="8"/>
  <c r="F185" i="8"/>
  <c r="G186" i="8"/>
  <c r="F206" i="8"/>
  <c r="G207" i="8"/>
  <c r="F36" i="8"/>
  <c r="G37" i="8"/>
  <c r="G18" i="8"/>
  <c r="F25" i="8"/>
  <c r="G26" i="8"/>
  <c r="F39" i="8"/>
  <c r="G39" i="8" s="1"/>
  <c r="G40" i="8"/>
  <c r="G48" i="8"/>
  <c r="F61" i="8"/>
  <c r="G62" i="8"/>
  <c r="F86" i="8"/>
  <c r="G87" i="8"/>
  <c r="F101" i="8"/>
  <c r="G102" i="8"/>
  <c r="G118" i="8"/>
  <c r="F125" i="8"/>
  <c r="G125" i="8" s="1"/>
  <c r="G126" i="8"/>
  <c r="F134" i="8"/>
  <c r="G134" i="8" s="1"/>
  <c r="G135" i="8"/>
  <c r="F145" i="8"/>
  <c r="G146" i="8"/>
  <c r="F157" i="8"/>
  <c r="G157" i="8" s="1"/>
  <c r="G158" i="8"/>
  <c r="F10" i="8"/>
  <c r="G11" i="8"/>
  <c r="G73" i="8"/>
  <c r="F174" i="8"/>
  <c r="G174" i="8" s="1"/>
  <c r="G175" i="8"/>
  <c r="F192" i="8"/>
  <c r="G193" i="8"/>
  <c r="F210" i="8"/>
  <c r="G210" i="8" s="1"/>
  <c r="G211" i="8"/>
  <c r="F121" i="8"/>
  <c r="G121" i="8" s="1"/>
  <c r="G122" i="8"/>
  <c r="E11" i="8"/>
  <c r="E10" i="8" s="1"/>
  <c r="E9" i="8" s="1"/>
  <c r="E8" i="8" s="1"/>
  <c r="G12" i="8"/>
  <c r="F20" i="8"/>
  <c r="G20" i="8" s="1"/>
  <c r="F31" i="8"/>
  <c r="G32" i="8"/>
  <c r="F54" i="8"/>
  <c r="G55" i="8"/>
  <c r="F68" i="8"/>
  <c r="G68" i="8" s="1"/>
  <c r="G69" i="8"/>
  <c r="F91" i="8"/>
  <c r="G92" i="8"/>
  <c r="F109" i="8"/>
  <c r="G109" i="8" s="1"/>
  <c r="G110" i="8"/>
  <c r="G119" i="8"/>
  <c r="F128" i="8"/>
  <c r="G128" i="8" s="1"/>
  <c r="G129" i="8"/>
  <c r="G147" i="8"/>
  <c r="G159" i="8"/>
  <c r="F168" i="8"/>
  <c r="G169" i="8"/>
  <c r="F16" i="8"/>
  <c r="G16" i="8" s="1"/>
  <c r="G17" i="8"/>
  <c r="F79" i="8"/>
  <c r="G79" i="8" s="1"/>
  <c r="G82" i="8"/>
  <c r="F95" i="8"/>
  <c r="G95" i="8" s="1"/>
  <c r="G96" i="8"/>
  <c r="F131" i="8"/>
  <c r="G131" i="8" s="1"/>
  <c r="G132" i="8"/>
  <c r="E15" i="8"/>
  <c r="E14" i="8" s="1"/>
  <c r="E13" i="8" s="1"/>
  <c r="E42" i="8"/>
  <c r="E28" i="8" s="1"/>
  <c r="E54" i="8"/>
  <c r="E53" i="8" s="1"/>
  <c r="E52" i="8" s="1"/>
  <c r="E51" i="8" s="1"/>
  <c r="E50" i="8" s="1"/>
  <c r="F139" i="8"/>
  <c r="G140" i="8"/>
  <c r="E154" i="8"/>
  <c r="E161" i="8"/>
  <c r="E152" i="8" s="1"/>
  <c r="E151" i="8" s="1"/>
  <c r="E150" i="8" s="1"/>
  <c r="E149" i="8" s="1"/>
  <c r="F177" i="8"/>
  <c r="G177" i="8" s="1"/>
  <c r="G178" i="8"/>
  <c r="F199" i="8"/>
  <c r="G199" i="8" s="1"/>
  <c r="G200" i="8"/>
  <c r="F215" i="8"/>
  <c r="G216" i="8"/>
  <c r="E81" i="8"/>
  <c r="E80" i="8" s="1"/>
  <c r="E94" i="8"/>
  <c r="E124" i="8"/>
  <c r="E78" i="8"/>
  <c r="E77" i="8" s="1"/>
  <c r="E76" i="8" s="1"/>
  <c r="F161" i="8"/>
  <c r="E112" i="8"/>
  <c r="E104" i="8" s="1"/>
  <c r="F15" i="8"/>
  <c r="E153" i="8"/>
  <c r="E67" i="8"/>
  <c r="E66" i="8"/>
  <c r="E65" i="8" s="1"/>
  <c r="E64" i="8" s="1"/>
  <c r="E59" i="8" s="1"/>
  <c r="F107" i="8"/>
  <c r="F108" i="8"/>
  <c r="F66" i="8"/>
  <c r="F67" i="8"/>
  <c r="G67" i="8" s="1"/>
  <c r="E198" i="8"/>
  <c r="E197" i="8" s="1"/>
  <c r="E196" i="8"/>
  <c r="E195" i="8" s="1"/>
  <c r="E180" i="8" s="1"/>
  <c r="E209" i="8"/>
  <c r="F198" i="8"/>
  <c r="F196" i="8"/>
  <c r="E29" i="8"/>
  <c r="E108" i="8"/>
  <c r="G211" i="1"/>
  <c r="G182" i="1"/>
  <c r="G156" i="1"/>
  <c r="G154" i="1"/>
  <c r="G153" i="1" s="1"/>
  <c r="G155" i="1"/>
  <c r="G126" i="1"/>
  <c r="G114" i="1"/>
  <c r="G68" i="1"/>
  <c r="G67" i="1" s="1"/>
  <c r="G66" i="1" s="1"/>
  <c r="G61" i="1" s="1"/>
  <c r="G69" i="1"/>
  <c r="G109" i="1"/>
  <c r="G108" i="1" s="1"/>
  <c r="G107" i="1" s="1"/>
  <c r="G110" i="1"/>
  <c r="G96" i="1"/>
  <c r="G56" i="1"/>
  <c r="G55" i="1" s="1"/>
  <c r="G54" i="1" s="1"/>
  <c r="G53" i="1" s="1"/>
  <c r="G52" i="1" s="1"/>
  <c r="G81" i="1"/>
  <c r="G80" i="1" s="1"/>
  <c r="G79" i="1" s="1"/>
  <c r="G78" i="1" s="1"/>
  <c r="G44" i="1"/>
  <c r="G43" i="1" s="1"/>
  <c r="G29" i="1"/>
  <c r="F45" i="1"/>
  <c r="G18" i="1"/>
  <c r="G17" i="1" s="1"/>
  <c r="F18" i="1"/>
  <c r="F17" i="1" s="1"/>
  <c r="G19" i="1"/>
  <c r="G12" i="1"/>
  <c r="G11" i="1" s="1"/>
  <c r="G10" i="1" s="1"/>
  <c r="G9" i="1" s="1"/>
  <c r="F218" i="1"/>
  <c r="F217" i="1" s="1"/>
  <c r="F216" i="1" s="1"/>
  <c r="F215" i="1" s="1"/>
  <c r="F211" i="1" s="1"/>
  <c r="F209" i="1"/>
  <c r="F208" i="1" s="1"/>
  <c r="F207" i="1" s="1"/>
  <c r="F206" i="1" s="1"/>
  <c r="F205" i="1" s="1"/>
  <c r="F204" i="1" s="1"/>
  <c r="F202" i="1"/>
  <c r="F201" i="1" s="1"/>
  <c r="F195" i="1"/>
  <c r="F194" i="1" s="1"/>
  <c r="F193" i="1" s="1"/>
  <c r="F192" i="1" s="1"/>
  <c r="F191" i="1" s="1"/>
  <c r="F190" i="1" s="1"/>
  <c r="F188" i="1"/>
  <c r="F187" i="1" s="1"/>
  <c r="F186" i="1" s="1"/>
  <c r="F185" i="1" s="1"/>
  <c r="F184" i="1" s="1"/>
  <c r="F183" i="1" s="1"/>
  <c r="F171" i="1"/>
  <c r="F170" i="1" s="1"/>
  <c r="F169" i="1" s="1"/>
  <c r="F168" i="1" s="1"/>
  <c r="F166" i="1"/>
  <c r="F163" i="1" s="1"/>
  <c r="F161" i="1"/>
  <c r="F159" i="1"/>
  <c r="F157" i="1"/>
  <c r="F149" i="1"/>
  <c r="F148" i="1" s="1"/>
  <c r="F147" i="1" s="1"/>
  <c r="F146" i="1" s="1"/>
  <c r="F145" i="1" s="1"/>
  <c r="F144" i="1" s="1"/>
  <c r="F142" i="1"/>
  <c r="F141" i="1" s="1"/>
  <c r="F140" i="1" s="1"/>
  <c r="F139" i="1" s="1"/>
  <c r="F126" i="1" s="1"/>
  <c r="F118" i="1"/>
  <c r="F117" i="1" s="1"/>
  <c r="F116" i="1" s="1"/>
  <c r="F115" i="1" s="1"/>
  <c r="F114" i="1" s="1"/>
  <c r="F112" i="1"/>
  <c r="F111" i="1" s="1"/>
  <c r="F104" i="1"/>
  <c r="F103" i="1" s="1"/>
  <c r="F102" i="1" s="1"/>
  <c r="F94" i="1"/>
  <c r="F93" i="1" s="1"/>
  <c r="F92" i="1" s="1"/>
  <c r="F91" i="1" s="1"/>
  <c r="F89" i="1"/>
  <c r="F88" i="1" s="1"/>
  <c r="F87" i="1" s="1"/>
  <c r="F86" i="1" s="1"/>
  <c r="F84" i="1"/>
  <c r="F81" i="1" s="1"/>
  <c r="F75" i="1"/>
  <c r="F74" i="1"/>
  <c r="F73" i="1" s="1"/>
  <c r="F71" i="1"/>
  <c r="F70" i="1" s="1"/>
  <c r="F59" i="1"/>
  <c r="F57" i="1"/>
  <c r="F50" i="1"/>
  <c r="F48" i="1"/>
  <c r="F33" i="1"/>
  <c r="F27" i="1"/>
  <c r="F26" i="1" s="1"/>
  <c r="F25" i="1" s="1"/>
  <c r="F24" i="1" s="1"/>
  <c r="F22" i="1"/>
  <c r="F21" i="1" s="1"/>
  <c r="F19" i="1"/>
  <c r="F13" i="1"/>
  <c r="F12" i="1" s="1"/>
  <c r="F11" i="1" s="1"/>
  <c r="F10" i="1" s="1"/>
  <c r="F9" i="1" s="1"/>
  <c r="C51" i="7"/>
  <c r="C50" i="7" s="1"/>
  <c r="C7" i="7" s="1"/>
  <c r="C45" i="7"/>
  <c r="C40" i="7"/>
  <c r="C34" i="7"/>
  <c r="C29" i="7"/>
  <c r="C27" i="7"/>
  <c r="F60" i="8" l="1"/>
  <c r="G60" i="8" s="1"/>
  <c r="G61" i="8"/>
  <c r="F195" i="8"/>
  <c r="G195" i="8" s="1"/>
  <c r="G196" i="8"/>
  <c r="F154" i="8"/>
  <c r="G154" i="8" s="1"/>
  <c r="G161" i="8"/>
  <c r="F53" i="8"/>
  <c r="G54" i="8"/>
  <c r="F24" i="8"/>
  <c r="G25" i="8"/>
  <c r="E7" i="8"/>
  <c r="F65" i="8"/>
  <c r="G66" i="8"/>
  <c r="G108" i="8"/>
  <c r="F14" i="8"/>
  <c r="G15" i="8"/>
  <c r="F214" i="8"/>
  <c r="G215" i="8"/>
  <c r="F90" i="8"/>
  <c r="G91" i="8"/>
  <c r="F30" i="8"/>
  <c r="G31" i="8"/>
  <c r="F144" i="8"/>
  <c r="G145" i="8"/>
  <c r="F197" i="8"/>
  <c r="G197" i="8" s="1"/>
  <c r="G198" i="8"/>
  <c r="F106" i="8"/>
  <c r="G107" i="8"/>
  <c r="F100" i="8"/>
  <c r="G101" i="8"/>
  <c r="F35" i="8"/>
  <c r="G35" i="8" s="1"/>
  <c r="G36" i="8"/>
  <c r="F114" i="8"/>
  <c r="G115" i="8"/>
  <c r="F138" i="8"/>
  <c r="G139" i="8"/>
  <c r="F9" i="8"/>
  <c r="G10" i="8"/>
  <c r="G81" i="8"/>
  <c r="F184" i="8"/>
  <c r="G185" i="8"/>
  <c r="F42" i="8"/>
  <c r="G43" i="8"/>
  <c r="F167" i="8"/>
  <c r="G168" i="8"/>
  <c r="F191" i="8"/>
  <c r="G192" i="8"/>
  <c r="F85" i="8"/>
  <c r="G86" i="8"/>
  <c r="F205" i="8"/>
  <c r="G206" i="8"/>
  <c r="G80" i="8"/>
  <c r="E75" i="8"/>
  <c r="F153" i="8"/>
  <c r="G153" i="8" s="1"/>
  <c r="F152" i="8"/>
  <c r="G152" i="1"/>
  <c r="G151" i="1" s="1"/>
  <c r="G106" i="1"/>
  <c r="F44" i="1"/>
  <c r="F43" i="1" s="1"/>
  <c r="G77" i="1"/>
  <c r="F16" i="1"/>
  <c r="F15" i="1" s="1"/>
  <c r="F14" i="1" s="1"/>
  <c r="F68" i="1"/>
  <c r="F67" i="1" s="1"/>
  <c r="F66" i="1" s="1"/>
  <c r="F61" i="1" s="1"/>
  <c r="F56" i="1"/>
  <c r="F55" i="1" s="1"/>
  <c r="F54" i="1" s="1"/>
  <c r="F53" i="1" s="1"/>
  <c r="F52" i="1" s="1"/>
  <c r="F32" i="1"/>
  <c r="F31" i="1" s="1"/>
  <c r="F101" i="1"/>
  <c r="F100" i="1" s="1"/>
  <c r="F96" i="1" s="1"/>
  <c r="F198" i="1"/>
  <c r="F197" i="1" s="1"/>
  <c r="F182" i="1" s="1"/>
  <c r="G16" i="1"/>
  <c r="G15" i="1" s="1"/>
  <c r="G14" i="1" s="1"/>
  <c r="G8" i="1" s="1"/>
  <c r="F80" i="1"/>
  <c r="F79" i="1" s="1"/>
  <c r="F78" i="1" s="1"/>
  <c r="F156" i="1"/>
  <c r="F154" i="1" s="1"/>
  <c r="F153" i="1" s="1"/>
  <c r="F69" i="1"/>
  <c r="F83" i="1"/>
  <c r="F82" i="1" s="1"/>
  <c r="F110" i="1"/>
  <c r="F109" i="1"/>
  <c r="F108" i="1" s="1"/>
  <c r="F107" i="1" s="1"/>
  <c r="C26" i="7"/>
  <c r="C22" i="7"/>
  <c r="C21" i="7" s="1"/>
  <c r="C16" i="7"/>
  <c r="C15" i="7" s="1"/>
  <c r="C11" i="7"/>
  <c r="F137" i="8" l="1"/>
  <c r="G138" i="8"/>
  <c r="F64" i="8"/>
  <c r="G65" i="8"/>
  <c r="F143" i="8"/>
  <c r="G144" i="8"/>
  <c r="F213" i="8"/>
  <c r="G214" i="8"/>
  <c r="F190" i="8"/>
  <c r="G191" i="8"/>
  <c r="F151" i="8"/>
  <c r="G152" i="8"/>
  <c r="F204" i="8"/>
  <c r="G205" i="8"/>
  <c r="F166" i="8"/>
  <c r="G166" i="8" s="1"/>
  <c r="G167" i="8"/>
  <c r="F113" i="8"/>
  <c r="G114" i="8"/>
  <c r="F105" i="8"/>
  <c r="G106" i="8"/>
  <c r="G30" i="8"/>
  <c r="F29" i="8"/>
  <c r="G29" i="8" s="1"/>
  <c r="F13" i="8"/>
  <c r="G13" i="8" s="1"/>
  <c r="G14" i="8"/>
  <c r="F23" i="8"/>
  <c r="G23" i="8" s="1"/>
  <c r="G24" i="8"/>
  <c r="F183" i="8"/>
  <c r="G184" i="8"/>
  <c r="F8" i="8"/>
  <c r="G8" i="8" s="1"/>
  <c r="G9" i="8"/>
  <c r="F99" i="8"/>
  <c r="G100" i="8"/>
  <c r="F84" i="8"/>
  <c r="G85" i="8"/>
  <c r="F28" i="8"/>
  <c r="G42" i="8"/>
  <c r="F89" i="8"/>
  <c r="G89" i="8" s="1"/>
  <c r="G90" i="8"/>
  <c r="F52" i="8"/>
  <c r="G53" i="8"/>
  <c r="F152" i="1"/>
  <c r="F151" i="1" s="1"/>
  <c r="F30" i="1"/>
  <c r="F29" i="1"/>
  <c r="F8" i="1" s="1"/>
  <c r="F155" i="1"/>
  <c r="F77" i="1"/>
  <c r="F200" i="1"/>
  <c r="F199" i="1" s="1"/>
  <c r="G7" i="1"/>
  <c r="G6" i="1" s="1"/>
  <c r="F106" i="1"/>
  <c r="I8" i="3"/>
  <c r="I9" i="3"/>
  <c r="I11" i="3"/>
  <c r="I13" i="3"/>
  <c r="I16" i="3"/>
  <c r="I18" i="3"/>
  <c r="I19" i="3"/>
  <c r="I21" i="3"/>
  <c r="I22" i="3"/>
  <c r="I23" i="3"/>
  <c r="I25" i="3"/>
  <c r="I27" i="3"/>
  <c r="I29" i="3"/>
  <c r="I30" i="3"/>
  <c r="I31" i="3"/>
  <c r="I33" i="3"/>
  <c r="I35" i="3"/>
  <c r="I36" i="3"/>
  <c r="H34" i="3"/>
  <c r="H32" i="3"/>
  <c r="H28" i="3"/>
  <c r="H26" i="3"/>
  <c r="H24" i="3"/>
  <c r="H20" i="3"/>
  <c r="H17" i="3"/>
  <c r="H12" i="3"/>
  <c r="E8" i="6"/>
  <c r="E9" i="6"/>
  <c r="D5" i="6"/>
  <c r="E8" i="5"/>
  <c r="E12" i="5"/>
  <c r="E15" i="5"/>
  <c r="E16" i="5"/>
  <c r="E17" i="5"/>
  <c r="E19" i="5"/>
  <c r="E20" i="5"/>
  <c r="E21" i="5"/>
  <c r="E22" i="5"/>
  <c r="E130" i="10"/>
  <c r="D130" i="10"/>
  <c r="F133" i="10"/>
  <c r="F132" i="10"/>
  <c r="F131" i="10"/>
  <c r="F84" i="10"/>
  <c r="E83" i="10"/>
  <c r="D83" i="10"/>
  <c r="D82" i="10" s="1"/>
  <c r="D81" i="10" s="1"/>
  <c r="F31" i="10"/>
  <c r="E30" i="10"/>
  <c r="D30" i="10"/>
  <c r="D29" i="10" s="1"/>
  <c r="F28" i="10"/>
  <c r="E27" i="10"/>
  <c r="E26" i="10" s="1"/>
  <c r="D27" i="10"/>
  <c r="D26" i="10" s="1"/>
  <c r="G113" i="8" l="1"/>
  <c r="F112" i="8"/>
  <c r="G112" i="8" s="1"/>
  <c r="F150" i="8"/>
  <c r="G151" i="8"/>
  <c r="F142" i="8"/>
  <c r="G142" i="8" s="1"/>
  <c r="G143" i="8"/>
  <c r="F7" i="8"/>
  <c r="G7" i="8" s="1"/>
  <c r="G28" i="8"/>
  <c r="F51" i="8"/>
  <c r="G52" i="8"/>
  <c r="G84" i="8"/>
  <c r="F78" i="8"/>
  <c r="F182" i="8"/>
  <c r="G183" i="8"/>
  <c r="F189" i="8"/>
  <c r="G190" i="8"/>
  <c r="F59" i="8"/>
  <c r="G59" i="8" s="1"/>
  <c r="G64" i="8"/>
  <c r="F98" i="8"/>
  <c r="G99" i="8"/>
  <c r="G105" i="8"/>
  <c r="F203" i="8"/>
  <c r="G204" i="8"/>
  <c r="G213" i="8"/>
  <c r="F209" i="8"/>
  <c r="G209" i="8" s="1"/>
  <c r="G137" i="8"/>
  <c r="F124" i="8"/>
  <c r="G124" i="8" s="1"/>
  <c r="F7" i="1"/>
  <c r="F6" i="1" s="1"/>
  <c r="F130" i="10"/>
  <c r="F83" i="10"/>
  <c r="E82" i="10"/>
  <c r="E81" i="10" s="1"/>
  <c r="D25" i="10"/>
  <c r="D24" i="10" s="1"/>
  <c r="F30" i="10"/>
  <c r="F26" i="10"/>
  <c r="F27" i="10"/>
  <c r="E29" i="10"/>
  <c r="F29" i="10" s="1"/>
  <c r="F23" i="10"/>
  <c r="E22" i="10"/>
  <c r="E21" i="10" s="1"/>
  <c r="E20" i="10" s="1"/>
  <c r="E19" i="10" s="1"/>
  <c r="D22" i="10"/>
  <c r="D21" i="10" s="1"/>
  <c r="D20" i="10" s="1"/>
  <c r="D19" i="10" s="1"/>
  <c r="F18" i="10"/>
  <c r="F17" i="10"/>
  <c r="F16" i="10" s="1"/>
  <c r="D15" i="10"/>
  <c r="F14" i="10"/>
  <c r="F13" i="10"/>
  <c r="E12" i="10"/>
  <c r="D12" i="10"/>
  <c r="D11" i="10" s="1"/>
  <c r="D6" i="10" s="1"/>
  <c r="F10" i="10"/>
  <c r="F9" i="10"/>
  <c r="E8" i="10"/>
  <c r="D8" i="10"/>
  <c r="D7" i="10" s="1"/>
  <c r="G78" i="8" l="1"/>
  <c r="F77" i="8"/>
  <c r="F202" i="8"/>
  <c r="G202" i="8" s="1"/>
  <c r="G203" i="8"/>
  <c r="F104" i="8"/>
  <c r="G104" i="8" s="1"/>
  <c r="F188" i="8"/>
  <c r="G189" i="8"/>
  <c r="F50" i="8"/>
  <c r="G50" i="8" s="1"/>
  <c r="G51" i="8"/>
  <c r="F149" i="8"/>
  <c r="G149" i="8" s="1"/>
  <c r="G150" i="8"/>
  <c r="F94" i="8"/>
  <c r="G94" i="8" s="1"/>
  <c r="G98" i="8"/>
  <c r="F181" i="8"/>
  <c r="G181" i="8" s="1"/>
  <c r="G182" i="8"/>
  <c r="F8" i="10"/>
  <c r="F82" i="10"/>
  <c r="F81" i="10"/>
  <c r="F12" i="10"/>
  <c r="E25" i="10"/>
  <c r="F20" i="10"/>
  <c r="F21" i="10"/>
  <c r="F22" i="10"/>
  <c r="E7" i="10"/>
  <c r="E11" i="10"/>
  <c r="F11" i="10" s="1"/>
  <c r="E15" i="10"/>
  <c r="F15" i="10" s="1"/>
  <c r="G188" i="8" l="1"/>
  <c r="F180" i="8"/>
  <c r="G180" i="8" s="1"/>
  <c r="F76" i="8"/>
  <c r="G77" i="8"/>
  <c r="F7" i="10"/>
  <c r="E6" i="10"/>
  <c r="F25" i="10"/>
  <c r="E24" i="10"/>
  <c r="F24" i="10" s="1"/>
  <c r="F6" i="10" l="1"/>
  <c r="F75" i="8"/>
  <c r="G75" i="8" s="1"/>
  <c r="G76" i="8"/>
  <c r="F19" i="10"/>
  <c r="F149" i="10" l="1"/>
  <c r="F148" i="10"/>
  <c r="F147" i="10"/>
  <c r="D146" i="10"/>
  <c r="D145" i="10" s="1"/>
  <c r="D157" i="10" s="1"/>
  <c r="F55" i="10"/>
  <c r="F54" i="10"/>
  <c r="E53" i="10"/>
  <c r="E52" i="10" s="1"/>
  <c r="D53" i="10"/>
  <c r="D52" i="10" s="1"/>
  <c r="D51" i="10" s="1"/>
  <c r="F47" i="10"/>
  <c r="E46" i="10"/>
  <c r="E45" i="10" s="1"/>
  <c r="D46" i="10"/>
  <c r="D45" i="10" s="1"/>
  <c r="F44" i="10"/>
  <c r="F43" i="10"/>
  <c r="F39" i="10"/>
  <c r="E38" i="10"/>
  <c r="D38" i="10"/>
  <c r="F37" i="10"/>
  <c r="E36" i="10"/>
  <c r="D36" i="10"/>
  <c r="F35" i="10"/>
  <c r="E34" i="10"/>
  <c r="D34" i="10"/>
  <c r="F137" i="10"/>
  <c r="E136" i="10"/>
  <c r="E135" i="10" s="1"/>
  <c r="D136" i="10"/>
  <c r="D135" i="10" s="1"/>
  <c r="F80" i="10"/>
  <c r="E79" i="10"/>
  <c r="D79" i="10"/>
  <c r="D78" i="10" s="1"/>
  <c r="F77" i="10"/>
  <c r="E76" i="10"/>
  <c r="E75" i="10" s="1"/>
  <c r="D76" i="10"/>
  <c r="D75" i="10" s="1"/>
  <c r="F73" i="10"/>
  <c r="E72" i="10"/>
  <c r="D72" i="10"/>
  <c r="D71" i="10" s="1"/>
  <c r="F70" i="10"/>
  <c r="E69" i="10"/>
  <c r="E68" i="10" s="1"/>
  <c r="D69" i="10"/>
  <c r="D68" i="10" s="1"/>
  <c r="F66" i="10"/>
  <c r="E65" i="10"/>
  <c r="D65" i="10"/>
  <c r="D64" i="10" s="1"/>
  <c r="F63" i="10"/>
  <c r="E62" i="10"/>
  <c r="E61" i="10" s="1"/>
  <c r="D62" i="10"/>
  <c r="D61" i="10" s="1"/>
  <c r="F60" i="10"/>
  <c r="E59" i="10"/>
  <c r="D59" i="10"/>
  <c r="D58" i="10" s="1"/>
  <c r="F156" i="10"/>
  <c r="E155" i="10"/>
  <c r="D155" i="10"/>
  <c r="F154" i="10"/>
  <c r="E153" i="10"/>
  <c r="D153" i="10"/>
  <c r="F129" i="10"/>
  <c r="E128" i="10"/>
  <c r="D128" i="10"/>
  <c r="F127" i="10"/>
  <c r="E126" i="10"/>
  <c r="E123" i="10" s="1"/>
  <c r="D126" i="10"/>
  <c r="D123" i="10" s="1"/>
  <c r="F95" i="10"/>
  <c r="E94" i="10"/>
  <c r="E93" i="10" s="1"/>
  <c r="E92" i="10" s="1"/>
  <c r="D94" i="10"/>
  <c r="D93" i="10" s="1"/>
  <c r="D92" i="10" s="1"/>
  <c r="F91" i="10"/>
  <c r="E90" i="10"/>
  <c r="D90" i="10"/>
  <c r="D86" i="10" s="1"/>
  <c r="F89" i="10"/>
  <c r="F122" i="10"/>
  <c r="E121" i="10"/>
  <c r="D121" i="10"/>
  <c r="D120" i="10" s="1"/>
  <c r="F119" i="10"/>
  <c r="E118" i="10"/>
  <c r="D118" i="10"/>
  <c r="F117" i="10"/>
  <c r="E116" i="10"/>
  <c r="D116" i="10"/>
  <c r="F141" i="10"/>
  <c r="E140" i="10"/>
  <c r="E139" i="10" s="1"/>
  <c r="D140" i="10"/>
  <c r="D139" i="10" s="1"/>
  <c r="D57" i="10" l="1"/>
  <c r="E138" i="10"/>
  <c r="E157" i="10" s="1"/>
  <c r="F145" i="10"/>
  <c r="D138" i="10"/>
  <c r="D67" i="10"/>
  <c r="D74" i="10"/>
  <c r="D85" i="10"/>
  <c r="E152" i="10"/>
  <c r="E151" i="10" s="1"/>
  <c r="D56" i="10"/>
  <c r="E51" i="10"/>
  <c r="F52" i="10"/>
  <c r="F90" i="10"/>
  <c r="F128" i="10"/>
  <c r="D115" i="10"/>
  <c r="D114" i="10" s="1"/>
  <c r="E115" i="10"/>
  <c r="E114" i="10" s="1"/>
  <c r="F155" i="10"/>
  <c r="D134" i="10"/>
  <c r="D33" i="10"/>
  <c r="D32" i="10" s="1"/>
  <c r="F36" i="10"/>
  <c r="F140" i="10"/>
  <c r="F118" i="10"/>
  <c r="D152" i="10"/>
  <c r="D151" i="10" s="1"/>
  <c r="D150" i="10" s="1"/>
  <c r="F38" i="10"/>
  <c r="F146" i="10"/>
  <c r="F121" i="10"/>
  <c r="E120" i="10"/>
  <c r="F120" i="10" s="1"/>
  <c r="F87" i="10"/>
  <c r="E86" i="10"/>
  <c r="E85" i="10" s="1"/>
  <c r="F94" i="10"/>
  <c r="F126" i="10"/>
  <c r="F116" i="10"/>
  <c r="F93" i="10"/>
  <c r="F153" i="10"/>
  <c r="F62" i="10"/>
  <c r="F69" i="10"/>
  <c r="F75" i="10"/>
  <c r="F79" i="10"/>
  <c r="E78" i="10"/>
  <c r="F78" i="10" s="1"/>
  <c r="F136" i="10"/>
  <c r="E134" i="10"/>
  <c r="F34" i="10"/>
  <c r="E33" i="10"/>
  <c r="E32" i="10" s="1"/>
  <c r="F46" i="10"/>
  <c r="F59" i="10"/>
  <c r="E58" i="10"/>
  <c r="F61" i="10"/>
  <c r="F65" i="10"/>
  <c r="E64" i="10"/>
  <c r="F64" i="10" s="1"/>
  <c r="F68" i="10"/>
  <c r="F72" i="10"/>
  <c r="E71" i="10"/>
  <c r="F71" i="10" s="1"/>
  <c r="F76" i="10"/>
  <c r="F45" i="10"/>
  <c r="F53" i="10"/>
  <c r="F51" i="10" l="1"/>
  <c r="F85" i="10"/>
  <c r="D113" i="10"/>
  <c r="E113" i="10"/>
  <c r="E57" i="10"/>
  <c r="E56" i="10" s="1"/>
  <c r="F56" i="10" s="1"/>
  <c r="F134" i="10"/>
  <c r="F135" i="10"/>
  <c r="F152" i="10"/>
  <c r="F123" i="10"/>
  <c r="F139" i="10"/>
  <c r="F32" i="10"/>
  <c r="F86" i="10"/>
  <c r="F115" i="10"/>
  <c r="E67" i="10"/>
  <c r="F67" i="10" s="1"/>
  <c r="E74" i="10"/>
  <c r="F74" i="10" s="1"/>
  <c r="F151" i="10"/>
  <c r="E150" i="10"/>
  <c r="F150" i="10" s="1"/>
  <c r="F58" i="10"/>
  <c r="F33" i="10"/>
  <c r="F92" i="10" l="1"/>
  <c r="F114" i="10"/>
  <c r="F138" i="10"/>
  <c r="F57" i="10"/>
  <c r="F113" i="10" l="1"/>
  <c r="F157" i="10" l="1"/>
  <c r="E14" i="5" l="1"/>
  <c r="E18" i="5"/>
  <c r="G24" i="3"/>
  <c r="I24" i="3" s="1"/>
  <c r="E6" i="6" l="1"/>
  <c r="E11" i="4" l="1"/>
  <c r="D11" i="4"/>
  <c r="D13" i="4"/>
  <c r="D10" i="4" l="1"/>
  <c r="D7" i="4" s="1"/>
  <c r="I7" i="3"/>
  <c r="I14" i="3"/>
  <c r="C5" i="6" l="1"/>
  <c r="E5" i="6" s="1"/>
  <c r="E13" i="4"/>
  <c r="E10" i="4" s="1"/>
  <c r="E7" i="4" s="1"/>
  <c r="G34" i="3"/>
  <c r="I34" i="3" s="1"/>
  <c r="G32" i="3"/>
  <c r="I32" i="3" s="1"/>
  <c r="G28" i="3"/>
  <c r="I28" i="3" s="1"/>
  <c r="G26" i="3"/>
  <c r="I26" i="3" s="1"/>
  <c r="G20" i="3"/>
  <c r="I20" i="3" s="1"/>
  <c r="G17" i="3"/>
  <c r="I17" i="3" s="1"/>
  <c r="G12" i="3"/>
  <c r="I12" i="3" s="1"/>
  <c r="C5" i="5" l="1"/>
  <c r="E10" i="5"/>
  <c r="D5" i="5"/>
  <c r="E6" i="5"/>
  <c r="I6" i="3"/>
  <c r="E5" i="5" l="1"/>
</calcChain>
</file>

<file path=xl/sharedStrings.xml><?xml version="1.0" encoding="utf-8"?>
<sst xmlns="http://schemas.openxmlformats.org/spreadsheetml/2006/main" count="2228" uniqueCount="537">
  <si>
    <t>Наименование показателя</t>
  </si>
  <si>
    <t>Ц.ст.</t>
  </si>
  <si>
    <t>Расх.</t>
  </si>
  <si>
    <t>8100000400</t>
  </si>
  <si>
    <t>003</t>
  </si>
  <si>
    <t>7400000400</t>
  </si>
  <si>
    <t>7400000480</t>
  </si>
  <si>
    <t>4800100670</t>
  </si>
  <si>
    <t>7400000920</t>
  </si>
  <si>
    <t>360</t>
  </si>
  <si>
    <t>0203</t>
  </si>
  <si>
    <t>9990051180</t>
  </si>
  <si>
    <t>1000070660</t>
  </si>
  <si>
    <t>1020100660</t>
  </si>
  <si>
    <t>12</t>
  </si>
  <si>
    <t>2420107500</t>
  </si>
  <si>
    <t>2420107510</t>
  </si>
  <si>
    <t>24Б0107540</t>
  </si>
  <si>
    <t>3810176230</t>
  </si>
  <si>
    <t>05Д0175050</t>
  </si>
  <si>
    <t>3000107910</t>
  </si>
  <si>
    <t>8000100660</t>
  </si>
  <si>
    <t>0310303030</t>
  </si>
  <si>
    <t>0310100980</t>
  </si>
  <si>
    <t>0310260030</t>
  </si>
  <si>
    <t>1300166010</t>
  </si>
  <si>
    <t>7800000150</t>
  </si>
  <si>
    <t>8900060060</t>
  </si>
  <si>
    <t>1110100990</t>
  </si>
  <si>
    <t>1120105080</t>
  </si>
  <si>
    <t>Раздел</t>
  </si>
  <si>
    <t>Подраздел</t>
  </si>
  <si>
    <t>Наименование</t>
  </si>
  <si>
    <t>1</t>
  </si>
  <si>
    <t>2</t>
  </si>
  <si>
    <t>3</t>
  </si>
  <si>
    <t>ВСЕГО:</t>
  </si>
  <si>
    <t>01</t>
  </si>
  <si>
    <t>Общегосударственные вопросы</t>
  </si>
  <si>
    <t>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</si>
  <si>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</si>
  <si>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</si>
  <si>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</si>
  <si>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</si>
  <si>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Другие общегосударственные вопросы</t>
  </si>
  <si>
    <t>02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</si>
  <si>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</si>
  <si>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</si>
  <si>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</si>
  <si>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</si>
  <si>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</si>
  <si>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</si>
  <si>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</si>
  <si>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</si>
  <si>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</si>
  <si>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05</t>
  </si>
  <si>
    <t xml:space="preserve">Жилищно-коммунальное хозяйство </t>
  </si>
  <si>
    <t>Жилищное хозяйство</t>
  </si>
  <si>
    <t>Коммунальное хозяйство</t>
  </si>
  <si>
    <t>Благоустройство</t>
  </si>
  <si>
    <t>08</t>
  </si>
  <si>
    <t xml:space="preserve">Культура и кинематография </t>
  </si>
  <si>
    <t>Культура</t>
  </si>
  <si>
    <t>10</t>
  </si>
  <si>
    <t>Социальная политика</t>
  </si>
  <si>
    <t>Пенсионное обеспечение</t>
  </si>
  <si>
    <t>Социальное обеспечение населения</t>
  </si>
  <si>
    <t>06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</si>
  <si>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</si>
  <si>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</si>
  <si>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</si>
  <si>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</si>
  <si>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</si>
  <si>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Код строки</t>
  </si>
  <si>
    <t>Код источника финансирования
дефицита бюджета по бюджетной классификации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</si>
  <si>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</si>
  <si>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</si>
  <si>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</si>
  <si>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</si>
  <si>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</si>
  <si>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</si>
  <si>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</si>
  <si>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</si>
  <si>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</si>
  <si>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</si>
  <si>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</si>
  <si>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</si>
  <si>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</si>
  <si>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</si>
  <si>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</si>
  <si>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</si>
  <si>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</si>
  <si>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00001050201130000610</t>
  </si>
  <si>
    <t>(рублей)</t>
  </si>
  <si>
    <t>№ п/п</t>
  </si>
  <si>
    <t>Наименование вида межбюджетных трансфертов</t>
  </si>
  <si>
    <t xml:space="preserve"> Уточненный план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</si>
  <si>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</si>
  <si>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</si>
  <si>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</si>
  <si>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</si>
  <si>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1.</t>
  </si>
  <si>
    <t>Дотации  на выравнивание уровня бюджетной обеспеченности за счет средств областного бюджета</t>
  </si>
  <si>
    <t>II.</t>
  </si>
  <si>
    <t>Субвенции бюджетам субъектов Российской Федерации и муниципальных образований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</si>
  <si>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</si>
  <si>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III.</t>
  </si>
  <si>
    <t>Субсидии бюджетам субъектов Российской Федерации и муниципальных образований (межбюджетные субсидии)</t>
  </si>
  <si>
    <t>2.</t>
  </si>
  <si>
    <t>IV.</t>
  </si>
  <si>
    <t>Иные межбюджетные трансферты</t>
  </si>
  <si>
    <t>3.</t>
  </si>
  <si>
    <t>(в рублях)</t>
  </si>
  <si>
    <t>Профессиональная подготовка, переподготовка и повышение квалификации</t>
  </si>
  <si>
    <t>07</t>
  </si>
  <si>
    <t>Образование</t>
  </si>
  <si>
    <t>Итого</t>
  </si>
  <si>
    <t>00010000000000000000</t>
  </si>
  <si>
    <t>00010100000000000000</t>
  </si>
  <si>
    <t>00010102000000000000</t>
  </si>
  <si>
    <t>18210102010011000110</t>
  </si>
  <si>
    <t>18210102020011000110</t>
  </si>
  <si>
    <t>18210102030011000110</t>
  </si>
  <si>
    <t>00010300000000000000</t>
  </si>
  <si>
    <t>00010302000000000000</t>
  </si>
  <si>
    <t>00010500000000000000</t>
  </si>
  <si>
    <t>00010501000000000000</t>
  </si>
  <si>
    <t>18210501011011000110</t>
  </si>
  <si>
    <t>18210501021011000110</t>
  </si>
  <si>
    <t>18210501050012100110</t>
  </si>
  <si>
    <t>00010600000000000000</t>
  </si>
  <si>
    <t>00010601000000000000</t>
  </si>
  <si>
    <t>18210601030131000110</t>
  </si>
  <si>
    <t>00010606000000000000</t>
  </si>
  <si>
    <t>18210606033131000110</t>
  </si>
  <si>
    <t>18210606043131000110</t>
  </si>
  <si>
    <t>00010800000000000000</t>
  </si>
  <si>
    <t>00310804020011000110</t>
  </si>
  <si>
    <t>00011100000000000000</t>
  </si>
  <si>
    <t>00311105013130000120</t>
  </si>
  <si>
    <t>00311105025130000120</t>
  </si>
  <si>
    <t>00311105035130000120</t>
  </si>
  <si>
    <t>00311107015130000120</t>
  </si>
  <si>
    <t>00311109045130000120</t>
  </si>
  <si>
    <t>00011300000000000000</t>
  </si>
  <si>
    <t>00311302995130000130</t>
  </si>
  <si>
    <t>00011600000000000000</t>
  </si>
  <si>
    <t>00011700000000000000</t>
  </si>
  <si>
    <t>00311705050130000180</t>
  </si>
  <si>
    <t>00020000000000000000</t>
  </si>
  <si>
    <t>00020700000000000000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</si>
  <si>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</si>
  <si>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Межбюджетные трансферты,передаваемые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уровня,за счет средств бюджета муниципального района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</si>
  <si>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пенсию", в соответствии с Законом Калужской области от 30.12.2004 г. № 13-ОЗ "О мерах социальной поддержки специалистов, работающих в сельской местности, а также специалистов, вышедших на пенсию"</t>
  </si>
  <si>
    <t>00311301995130000130</t>
  </si>
  <si>
    <t>5100200530</t>
  </si>
  <si>
    <t>1110200500</t>
  </si>
  <si>
    <t>4.</t>
  </si>
  <si>
    <t xml:space="preserve">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</si>
  <si>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Перечисления другим бюджетам бюджетной системы Российской Федерации</t>
  </si>
  <si>
    <t>10010302231010000110</t>
  </si>
  <si>
    <t>10010302241010000110</t>
  </si>
  <si>
    <t>10010302251010000110</t>
  </si>
  <si>
    <t>10010302261010000110</t>
  </si>
  <si>
    <t>00320215001130315150</t>
  </si>
  <si>
    <t>00320225555130000150</t>
  </si>
  <si>
    <t>00320229999130230150</t>
  </si>
  <si>
    <t>00320229999130266150</t>
  </si>
  <si>
    <t>00320235118130000150</t>
  </si>
  <si>
    <t>00320245160130001150</t>
  </si>
  <si>
    <t>00320249999130266150</t>
  </si>
  <si>
    <t>00320249999130286150</t>
  </si>
  <si>
    <t>00020400000000000000</t>
  </si>
  <si>
    <t>00320405099139000150</t>
  </si>
  <si>
    <t>00320705030130000150</t>
  </si>
  <si>
    <t>5100570150</t>
  </si>
  <si>
    <t>310F255550</t>
  </si>
  <si>
    <t>Прочие субсидии бюджетам муниципальных образований на поддержку государственных программ субъектов Российской Федерации и муниципальных программ формирование современной городской среды</t>
  </si>
  <si>
    <t>Прочие МБТ на обеспечение финансовой устойчивости муниципальных образований Калужской области</t>
  </si>
  <si>
    <t>Прочие межбюджетные трансферты , передаваемые бюджетам на мероприятия, направленные на энергосбережение и повышение энергоэффективности в Калужской области</t>
  </si>
  <si>
    <t>Телевидение и радиовещание</t>
  </si>
  <si>
    <t>Исполнено с начала года</t>
  </si>
  <si>
    <t>в рублях</t>
  </si>
  <si>
    <t>% исполнения</t>
  </si>
  <si>
    <t>Уточненный план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</si>
  <si>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</si>
  <si>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</si>
  <si>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</si>
  <si>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</si>
  <si>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</si>
  <si>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</si>
  <si>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 xml:space="preserve"> Социальное обеспечение и иные выплаты населению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</si>
  <si>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</si>
  <si>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Расходы на выплаты персоналу казенных учреждений</t>
  </si>
  <si>
    <t xml:space="preserve"> Финансовое обеспечение и (или) возмещение расходов, связанных с созданием условий для показа национальных фильмов</t>
  </si>
  <si>
    <t xml:space="preserve"> Предоставление услуг по проведению мероприятий в сфере культуры</t>
  </si>
  <si>
    <t>Муниципальная  программа «Развитие культуры городского поселения "Город Кременки"</t>
  </si>
  <si>
    <t>Муниципальная  программа "Социальная поддержка граждан городского поселения "Город Кременки"</t>
  </si>
  <si>
    <t>0310000000</t>
  </si>
  <si>
    <t>0310300000</t>
  </si>
  <si>
    <t>0310100000</t>
  </si>
  <si>
    <t>0310200000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</si>
  <si>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</si>
  <si>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Подпрограмма "Капитальный ремонт муниципального жилого фонда"</t>
  </si>
  <si>
    <t>05Д0000000</t>
  </si>
  <si>
    <t>0500000000</t>
  </si>
  <si>
    <t>Муниципальная программа  "Безопасность жизнедеятельности на территории городского поселения "Город Кременки""</t>
  </si>
  <si>
    <t xml:space="preserve">Муниципальная  программа «Развитие физической культуры и спорта городского поселения «Город Кременки» </t>
  </si>
  <si>
    <t>Муниципальная программа  «Развитие дорожного хозяйства  ГП «Город Кремёнки»</t>
  </si>
  <si>
    <t>2420000000</t>
  </si>
  <si>
    <t xml:space="preserve">Муниципальная программа "Энергосбережение и повышение энергоэффективности  ГП "Город Кременки" </t>
  </si>
  <si>
    <t xml:space="preserve">Муниципальная  программа "Формирование современной городской среды" </t>
  </si>
  <si>
    <t>Муниципальная программа "Управление имущественным комплексом ГП "Город Кременки"</t>
  </si>
  <si>
    <t>МП "Кадровая политика городского поселения "Город Кременки""</t>
  </si>
  <si>
    <t xml:space="preserve">Муниципальная программа «Совершенствование системы управления общественными финансами городского поселения «Город Кременки»» </t>
  </si>
  <si>
    <t>Непрограммные расходы органов исполнительной власти городского поселения</t>
  </si>
  <si>
    <t>Мероприятия в области средств массовой информации</t>
  </si>
  <si>
    <t xml:space="preserve">Муниципальная  программа "Благоустройство территории городского поселения  "Город Кременки" </t>
  </si>
  <si>
    <t>8100000000</t>
  </si>
  <si>
    <t>Непрограммные расходы федеральных органов исполнительной власти</t>
  </si>
  <si>
    <t>Всего расходов</t>
  </si>
  <si>
    <t>Непрограмные мероприятия в области телевидения и радиовещания</t>
  </si>
  <si>
    <t>4800000000</t>
  </si>
  <si>
    <t>Уточненный годовой план</t>
  </si>
  <si>
    <t>00011400000000000000</t>
  </si>
  <si>
    <t>00311406013130000430</t>
  </si>
  <si>
    <t>00311607010130000140</t>
  </si>
  <si>
    <t>00311610123010131140</t>
  </si>
  <si>
    <t>00020200000000000000</t>
  </si>
  <si>
    <t>00320219999130165150</t>
  </si>
  <si>
    <t>00320230024130332150</t>
  </si>
  <si>
    <t>00320249999130444150</t>
  </si>
  <si>
    <t>Код классификации доходов бюджета</t>
  </si>
  <si>
    <t>В том числе</t>
  </si>
  <si>
    <t>ДОХОДЫ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</si>
  <si>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</si>
  <si>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</si>
  <si>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</si>
  <si>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</si>
  <si>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ИСПОЛНЕНИЕ ДОХОДОВ БЮДЖЕТА                                                                                                                                                                        МО ГП "ГОРОД КРЕМЕНКИ" ПО КОДАМ КЛАССИФИКАЦИИ ДОХОДОВ БЮДЖЕТОВ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</si>
  <si>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</si>
  <si>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</si>
  <si>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</si>
  <si>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</si>
  <si>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</si>
  <si>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</si>
  <si>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</si>
  <si>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</si>
  <si>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</si>
  <si>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</si>
  <si>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</si>
  <si>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Минимальный налог, зачисляемый в бюджеты субъектов Российской Федерации (пени по соответствующему платежу)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</si>
  <si>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</si>
  <si>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</si>
  <si>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</si>
  <si>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</si>
  <si>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</si>
  <si>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</si>
  <si>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</si>
  <si>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</si>
  <si>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</si>
  <si>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</si>
  <si>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</si>
  <si>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</si>
  <si>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</si>
  <si>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</si>
  <si>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</si>
  <si>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</si>
  <si>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</si>
  <si>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</si>
  <si>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</si>
  <si>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</si>
  <si>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</si>
  <si>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</si>
  <si>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</si>
  <si>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</si>
  <si>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</si>
  <si>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</si>
  <si>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</si>
  <si>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</si>
  <si>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</si>
  <si>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Прочие субсидии бюджетам на обеспечение финансовой устойчивости муниципальных образований Калужской области</t>
  </si>
  <si>
    <t>Субвенции на выполнение передаваемых полномочий субъектов Российской Федерации в части осуществления государственных полномочий по созданию административных комиссий в муниципальных образованиях Калужской области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</si>
  <si>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</si>
  <si>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</si>
  <si>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Прочие межбюджетные трансферты. передаваемые бюджетам городских поселений на обеспечение расходных обязательств муниципальный образований Калужской области</t>
  </si>
  <si>
    <t>БЕЗВОЗМЕЗДНЫЕ ПОСТУПЛЕНИЯ ОТ НЕГОСУДАРСТВЕННЫХ ОРГАНИЗАЦИЙ</t>
  </si>
  <si>
    <t>Прочие безвозмездные поступления от негосударственных организаций в бюджеты городских поселений на реализацию проектов развития общественной инфраструктуры муниципальных образований, основанных на местных инициативах</t>
  </si>
  <si>
    <t>ПРОЧИЕ БЕЗВОЗМЕЗДНЫЕ ПОСТУПЛЕНИЯ</t>
  </si>
  <si>
    <t>Прочие безвозмездные поступления в бюджеты городских поселений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</si>
  <si>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</t>
  </si>
  <si>
    <t/>
  </si>
  <si>
    <t>310</t>
  </si>
  <si>
    <t>540</t>
  </si>
  <si>
    <t>Ведомственная структура расходов бюджета МО "Город Кременки" на 2020 год</t>
  </si>
  <si>
    <t>КГРБС</t>
  </si>
  <si>
    <t>Раздел, под-раздел</t>
  </si>
  <si>
    <t>Целевая статья</t>
  </si>
  <si>
    <t>Группы и подгруппы видов расходов</t>
  </si>
  <si>
    <t>РАСХОДЫ ВСЕГО:</t>
  </si>
  <si>
    <t>АДМИНИСТРАЦИЯ МО "ГОРОД КРЕМЕНКИ"</t>
  </si>
  <si>
    <t>01 00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</si>
  <si>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</si>
  <si>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01 03</t>
  </si>
  <si>
    <t>Обеспечение деятельности Городской Думы ГП "Город Кременки"</t>
  </si>
  <si>
    <t>81 0 00 00000</t>
  </si>
  <si>
    <t>Центральный аппарат</t>
  </si>
  <si>
    <t>81 0 00 00400</t>
  </si>
  <si>
    <t>200</t>
  </si>
  <si>
    <t>240</t>
  </si>
  <si>
    <t>01 04</t>
  </si>
  <si>
    <t>Обеспечение деятельности Администрации ГП "Город Кременки"</t>
  </si>
  <si>
    <t>74 0 00 00000</t>
  </si>
  <si>
    <t xml:space="preserve">01 04 </t>
  </si>
  <si>
    <t>74 0 00 00400</t>
  </si>
  <si>
    <t>100</t>
  </si>
  <si>
    <t>120</t>
  </si>
  <si>
    <t>800</t>
  </si>
  <si>
    <t>850</t>
  </si>
  <si>
    <t>Глава местной администрации (исполнительно-распорядительного органа муниципального образования)</t>
  </si>
  <si>
    <t>74 0 00 00480</t>
  </si>
  <si>
    <t>Обеспечение проведения выборов и референдумов</t>
  </si>
  <si>
    <t>01 07</t>
  </si>
  <si>
    <t>Обеспечение деятельности ТИК Жуковского района</t>
  </si>
  <si>
    <t>82 0 00 0000</t>
  </si>
  <si>
    <t>Проведение выборов в представительные органы муниципального образования</t>
  </si>
  <si>
    <t>82 0 60 1900</t>
  </si>
  <si>
    <t>Межбюджетные трансферты</t>
  </si>
  <si>
    <t>Иные межбюжетные трансферты</t>
  </si>
  <si>
    <t>01 13</t>
  </si>
  <si>
    <t>Муниципальная прграмма "Кадровая политика  ГП "Город Кременки"</t>
  </si>
  <si>
    <t>48 0 00 00000</t>
  </si>
  <si>
    <t>Основное мероприятие "Повышение квалификации, укомплектование кадрами муниципальных служащих и другими категориями работников Администрации ГП "Город Кременки"</t>
  </si>
  <si>
    <t>48 0 01 00000</t>
  </si>
  <si>
    <t>Кадровый потенциал учреждений и повышение заинтересованности муниципальных служащих в качестве оказываемых услуг</t>
  </si>
  <si>
    <t>48 0 01 00670</t>
  </si>
  <si>
    <t>110</t>
  </si>
  <si>
    <t>Выполнение других обязательств государства</t>
  </si>
  <si>
    <t>74 0 00 00920</t>
  </si>
  <si>
    <t>Социальное обеспечение и иные выплаты населению</t>
  </si>
  <si>
    <t>300</t>
  </si>
  <si>
    <t>Иные выплаты населению</t>
  </si>
  <si>
    <t>02 00</t>
  </si>
  <si>
    <t>02 03</t>
  </si>
  <si>
    <t>99 0 00 00000</t>
  </si>
  <si>
    <t>Непрограммные расходы</t>
  </si>
  <si>
    <t>99 9 00 00000</t>
  </si>
  <si>
    <t>Осуществление первичного воинского учета на территориях, где отсутствуют военные комиссариаты</t>
  </si>
  <si>
    <t>99 9  00 51180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</si>
  <si>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</si>
  <si>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 xml:space="preserve">Расходы на выплаты персоналу  государственных органов </t>
  </si>
  <si>
    <t>Закупка товаров, работ и услуг для государственных нужд</t>
  </si>
  <si>
    <t>Иные закупки товаров, работ и услуг для государственных нужд</t>
  </si>
  <si>
    <t>03 00</t>
  </si>
  <si>
    <t>03 14</t>
  </si>
  <si>
    <t>10 0 00 00000</t>
  </si>
  <si>
    <t>Подпрограмма "Охрана правопорядка"</t>
  </si>
  <si>
    <t>10 2 00 00000</t>
  </si>
  <si>
    <t>Основное мероприятие "Охрана города Кременки"</t>
  </si>
  <si>
    <t>10 2 01 00000</t>
  </si>
  <si>
    <t xml:space="preserve">Реализация мероприятий </t>
  </si>
  <si>
    <t>10 2 01 00660</t>
  </si>
  <si>
    <t>Реализация мероприятий по взаимодействию с муниципальным районом</t>
  </si>
  <si>
    <t>10 0 00 70660</t>
  </si>
  <si>
    <t>Средства, передаваемые для компенсации дополнительных расходов, возникших в результатей решений, принятых органами власти Жуковского района</t>
  </si>
  <si>
    <t>04 00</t>
  </si>
  <si>
    <t>04 09</t>
  </si>
  <si>
    <t>24 0 00 00000</t>
  </si>
  <si>
    <t>Подпрограмма "Совершенствование и развитие сети автомобильных дорог"</t>
  </si>
  <si>
    <t xml:space="preserve"> 24 2 00 00000</t>
  </si>
  <si>
    <t>Реализация мероприятий подпрограммы "Совершенствование и развитие сети автомобильных дорог на 2014-2020 годы" района за счет средств дорожного фонда</t>
  </si>
  <si>
    <t>24 2 00 00000</t>
  </si>
  <si>
    <t>Основное мероприятие "Содержание и ремонт дорог ГП "Город Кременки"</t>
  </si>
  <si>
    <t>24 2 01 00000</t>
  </si>
  <si>
    <t>Текущий ремонт дорог за счет средств Дорожного фонда</t>
  </si>
  <si>
    <t>24 2 01 07500</t>
  </si>
  <si>
    <r>
      <t>Реализация мероприятий подпрограммы "Совершенствование и развитие сети автомобильных дорог"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поселения</t>
    </r>
  </si>
  <si>
    <t>Основное мероприятие" Содержание и ремонт дорог ГП "Город Кременки"</t>
  </si>
  <si>
    <t xml:space="preserve"> Материально-техническое обеспечение в области дорожного хозяйства</t>
  </si>
  <si>
    <t>24 2 01 07510</t>
  </si>
  <si>
    <t>Подпрограмма «Повышение безопасности дорожного движения  в  ГП «Город Кремёнки»</t>
  </si>
  <si>
    <t>24 Б 00 00000</t>
  </si>
  <si>
    <t>Основное мероприятие "Работы в области безопасности дорожного жвижения"</t>
  </si>
  <si>
    <t>24 Б 01 00000</t>
  </si>
  <si>
    <t>Развитие системы организации движения транспортных средств и пешеходов и повышение безопасности дорожных условий</t>
  </si>
  <si>
    <t>24 Б 01 07540</t>
  </si>
  <si>
    <t>04 12</t>
  </si>
  <si>
    <t>38 0 00 00000</t>
  </si>
  <si>
    <t>Подпрограмма  "Территориальное планирование ГП "Город Кременки""</t>
  </si>
  <si>
    <t>38 1 00 00000</t>
  </si>
  <si>
    <t>Основное мероприятие "Формирование системы учета и управления  земель находящихся в собственности ГП "Город Кременки"</t>
  </si>
  <si>
    <t>38 1 01 00000</t>
  </si>
  <si>
    <t>Реализация мероприятий в области земельных отношений</t>
  </si>
  <si>
    <t>38 1 01 76230</t>
  </si>
  <si>
    <t>Жилищно-коммунальное хозяйство</t>
  </si>
  <si>
    <t>05 00</t>
  </si>
  <si>
    <t>05 01</t>
  </si>
  <si>
    <t>05 0 00 00000</t>
  </si>
  <si>
    <t>05 Д 00 00000</t>
  </si>
  <si>
    <t>Основное мероприятие "Взнос в Фонд капитального ремонта по муниципальному имуществу"</t>
  </si>
  <si>
    <t>05 Д 01 00000</t>
  </si>
  <si>
    <t>Обеспечение мероприятий по капитальному ремонту многоквартирных домов</t>
  </si>
  <si>
    <t>05 Д 01 75050</t>
  </si>
  <si>
    <t>05 02</t>
  </si>
  <si>
    <t>Мероприятия, направленные на энергосбережение и повышение энергоэффективности в ГП "Город Кременки"</t>
  </si>
  <si>
    <t>30 0 00 00000</t>
  </si>
  <si>
    <t>Основное мероприятие "Энергосбережение в сфере ЖКХ"</t>
  </si>
  <si>
    <t>30 0 01 00000</t>
  </si>
  <si>
    <t>30 0 01 07910</t>
  </si>
  <si>
    <t xml:space="preserve">003 </t>
  </si>
  <si>
    <t>05 03</t>
  </si>
  <si>
    <t>80 0 00 00000</t>
  </si>
  <si>
    <t>Основное мероприятие "Содержание территории ГП "Город Кременки"</t>
  </si>
  <si>
    <t>80 0 01 00000</t>
  </si>
  <si>
    <t>Реализация мероприятий в области благоустройства</t>
  </si>
  <si>
    <t>80 0 01 00660</t>
  </si>
  <si>
    <t>07 00</t>
  </si>
  <si>
    <t>07 05</t>
  </si>
  <si>
    <t>Основное мероприятие "Повышение квалиффикации, укомплектование кадрами муниципальных служащих и другими категориями работников Администрации ГП "Город Кременки"</t>
  </si>
  <si>
    <t xml:space="preserve">Культура, кинематография </t>
  </si>
  <si>
    <t>08 00</t>
  </si>
  <si>
    <t>08 01</t>
  </si>
  <si>
    <t>11 0 00 00000</t>
  </si>
  <si>
    <t>Подпрограмма "Развитие учреждений культуры"</t>
  </si>
  <si>
    <t xml:space="preserve">08 01 </t>
  </si>
  <si>
    <t>11 1 00 00000</t>
  </si>
  <si>
    <t>Основное мероприятие "Выполнение функций казенных учреждений ГП "Город Кременки"</t>
  </si>
  <si>
    <t>11 1 01 00000</t>
  </si>
  <si>
    <t>Расходы на обеспечение деятельности (оказание услуг) муниципальных учреждений</t>
  </si>
  <si>
    <t>11 1 01 00990</t>
  </si>
  <si>
    <t>Финансовое обеспечение и (или) возмещение расходов, связанных с созданием условий для показа национальных фильмов</t>
  </si>
  <si>
    <t>11 1 02 00500</t>
  </si>
  <si>
    <t>Подпрограмма "Организация и проведение мероприятий в сфере культуры"</t>
  </si>
  <si>
    <t>11 2 00 00000</t>
  </si>
  <si>
    <t>Основное мероприятие "Реализация культурных акций при участии учреждений подведомственных Администрац  ГП "Город Кременки"</t>
  </si>
  <si>
    <t>11 2 01 00000</t>
  </si>
  <si>
    <t>Предоставление услуг по проведению мероприятий в сфере культуры</t>
  </si>
  <si>
    <t>11 2 01 05080</t>
  </si>
  <si>
    <t>10 00</t>
  </si>
  <si>
    <t>10 01</t>
  </si>
  <si>
    <t>03 0 00 00000</t>
  </si>
  <si>
    <t>Подпрограмма "Развитие мер социальной поддержки отдельных категорий граждан"</t>
  </si>
  <si>
    <t>03 1 00 00000</t>
  </si>
  <si>
    <t>Основное мероприятие "Оказание мер социальной поддрержки муниципальных служащих в связи с выходом на пенсию"</t>
  </si>
  <si>
    <t>03 1 03 00000</t>
  </si>
  <si>
    <t>Организация предоставления дополнительных социальных гарантий отдельным категориям граждан</t>
  </si>
  <si>
    <t>03 1 03 03030</t>
  </si>
  <si>
    <t>Публичные нормативные социальные выплаты гражданам</t>
  </si>
  <si>
    <t>10 03</t>
  </si>
  <si>
    <t>Основное мероприятие "Оказание мер социальной поддержки по оплате жилищно-коммунальных услуг работникам культуры г. Кременки"</t>
  </si>
  <si>
    <t>03 1 01 00000</t>
  </si>
  <si>
    <t>Исполнение полномочий на оказание мер социальной поддержки по оплате жилищно-коммунальных услуг работникам культуры в соответствии с Законом Калужской области от 30.12.2004 №13-ОЗ, за счет средств бюджетов поселений</t>
  </si>
  <si>
    <t>03 1 01 00980</t>
  </si>
  <si>
    <t>10 06</t>
  </si>
  <si>
    <t xml:space="preserve">Муниципальная  программа "Социальная поддержка граждан городского поселения "Город Кременки" </t>
  </si>
  <si>
    <t>Основное мероприятие "Поддержка малообеспеченных слоев населения г. Кременки"</t>
  </si>
  <si>
    <t>03 1 02 00000</t>
  </si>
  <si>
    <t>Мероприятия в области социальной политики</t>
  </si>
  <si>
    <t>03 1 02 60030</t>
  </si>
  <si>
    <t>Предоставление субсидий бюджетным, автономным учреждениям и иным некоммерческим организациям</t>
  </si>
  <si>
    <t>600</t>
  </si>
  <si>
    <t>Субсидии некоммерческим организациям (за исключением государственных (муниципальных) учреждений)</t>
  </si>
  <si>
    <t>630</t>
  </si>
  <si>
    <t>11 00</t>
  </si>
  <si>
    <t xml:space="preserve">Физическая культура </t>
  </si>
  <si>
    <t>11 01</t>
  </si>
  <si>
    <t>13 0 00 00000</t>
  </si>
  <si>
    <t>Основное мероприятие "Развитие учреждений в области физической культуры и спорта, в отношении которых Администрация ГП "Город Кременки" осуществляет функции и полномочия  учредителя"</t>
  </si>
  <si>
    <t>13 0 01 00000</t>
  </si>
  <si>
    <t>Мероприятия в области физической культуры и спорта</t>
  </si>
  <si>
    <t>13 0 01 66010</t>
  </si>
  <si>
    <t>Субсидии автономным учреждениям</t>
  </si>
  <si>
    <t>12 00</t>
  </si>
  <si>
    <t>12 02</t>
  </si>
  <si>
    <t xml:space="preserve">12 02 </t>
  </si>
  <si>
    <t>89 0 00 00000</t>
  </si>
  <si>
    <t>Поддержка  средств массовой информации</t>
  </si>
  <si>
    <t>89 0 00 60060</t>
  </si>
  <si>
    <t>Приложение № 2 к решению Городской Думы Городского поселения "Город Кременки" "Об исполнении бюджета МО ГП "Город Кременки" за 2020 год "</t>
  </si>
  <si>
    <t>Бюджетные ассигнования в соответствии с уточненной бюджетной росписью расходов</t>
  </si>
  <si>
    <t>51 0 02 00530</t>
  </si>
  <si>
    <t>Стимулирование руководителей исполнительно-распределительных органов муниципальных образований</t>
  </si>
  <si>
    <t>Средства на обеспечение расходных обязательств муниципальных образований Калужской области</t>
  </si>
  <si>
    <t>51 0 W7 00150</t>
  </si>
  <si>
    <t>Защита населения и территории от чрезвычайных ситуаций природного и техногенного характера, гражданская оборона</t>
  </si>
  <si>
    <t>Управление резерным фондом Администрации ГП "Город Кременки</t>
  </si>
  <si>
    <t>51 0 04 07060</t>
  </si>
  <si>
    <t xml:space="preserve"> Осуществление государственных полномочий по созданию административных комиссий в муниципальных районах</t>
  </si>
  <si>
    <t>12 0 00 00900</t>
  </si>
  <si>
    <t>30001S9111</t>
  </si>
  <si>
    <t>51003S0250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</si>
  <si>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</si>
  <si>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30 0 01 S9111</t>
  </si>
  <si>
    <t>Обеспечение финансовой устойчивости муниципальных образований Калужской области</t>
  </si>
  <si>
    <t>810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</si>
  <si>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</si>
  <si>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310F2S5550</t>
  </si>
  <si>
    <t>31 0 F2 55550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</si>
  <si>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</si>
  <si>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(за счет средств областного бюджета)</t>
  </si>
  <si>
    <t>31 0 F2 S5550</t>
  </si>
  <si>
    <t>51 0 03 S0250</t>
  </si>
  <si>
    <t>51 0 05 70150</t>
  </si>
  <si>
    <t>51 0 07 00150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</si>
  <si>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</si>
  <si>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</si>
  <si>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12 01</t>
  </si>
  <si>
    <t>78 0 00 00150</t>
  </si>
  <si>
    <t>03 09</t>
  </si>
  <si>
    <t>Исполнение бюджета МО ГП  "Город Кременки" по разделам, подразделам,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2020 год</t>
  </si>
  <si>
    <t xml:space="preserve">Приложение № 3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2020 год"       </t>
  </si>
  <si>
    <t>Раздел, подраздел</t>
  </si>
  <si>
    <t xml:space="preserve">Приложение № 4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2020 год"       </t>
  </si>
  <si>
    <t>Исполнение бюджета МО ГП  "Город Кременки"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2020 год</t>
  </si>
  <si>
    <t xml:space="preserve"> Реализация программ формирования современной городской среды</t>
  </si>
  <si>
    <t>Иные выплаты персоналу учреждений, за исключением фонда оплаты труда</t>
  </si>
  <si>
    <t>Осуществление государственных полномочий по созданию административных комиссий в муниципальных районах</t>
  </si>
  <si>
    <t>82 0 00 06190</t>
  </si>
  <si>
    <t>82 0 00 00000</t>
  </si>
  <si>
    <r>
      <t>Приложение № 5</t>
    </r>
    <r>
      <rPr>
        <b/>
        <sz val="10"/>
        <rFont val="Times New Roman"/>
        <family val="1"/>
        <charset val="204"/>
      </rPr>
      <t xml:space="preserve">                                                      </t>
    </r>
    <r>
      <rPr>
        <sz val="10"/>
        <rFont val="Times New Roman"/>
        <family val="1"/>
        <charset val="204"/>
      </rPr>
      <t xml:space="preserve"> к Решению Городской Думы Городского поселения "Город Кремёнки"  "Об исполнении бюджета за 2020 год"       </t>
    </r>
  </si>
  <si>
    <t>Межбюджетные трансферты, полученные из других бюджетов, в бюджет МО ГП "Город Кременки" в 2020 году</t>
  </si>
  <si>
    <r>
      <t xml:space="preserve">Приложение № 6 </t>
    </r>
    <r>
      <rPr>
        <b/>
        <sz val="10"/>
        <rFont val="Times New Roman"/>
        <family val="1"/>
        <charset val="204"/>
      </rPr>
      <t xml:space="preserve">                                                                     </t>
    </r>
    <r>
      <rPr>
        <sz val="10"/>
        <rFont val="Times New Roman"/>
        <family val="1"/>
        <charset val="204"/>
      </rPr>
      <t xml:space="preserve">к Решению Городской Думы Городского поселения "Город Кремёнки" "Об исполнении бюджета за 2020 год"       </t>
    </r>
  </si>
  <si>
    <t>Межбюджетные трансферты, предоставленные из бюджета МО ГП "Город Кременки" в 2020 году</t>
  </si>
  <si>
    <t xml:space="preserve">Приложение № 7                                                                   к Решению Городской Думы Городского поселения "Город Кремёнки"   "Об исполнении бюджета за 2020 год"       </t>
  </si>
  <si>
    <t>Исполнение источников финансирования дефицита бюджета МО ГП "Город Кременки" по кодам классификации источников финансирования дефицита бюджета за 2020 год</t>
  </si>
  <si>
    <r>
      <t>Приложение № 8</t>
    </r>
    <r>
      <rPr>
        <b/>
        <sz val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 xml:space="preserve">к Решению Городской Думы Городского поселения "Город Кремёнки" "Об исполнении бюджета за 2020 год"       </t>
    </r>
  </si>
  <si>
    <t xml:space="preserve">Исполнение бюджета МО ГП "Город Кремёнки" за 2020 год по разделам и подразделам  классификации расходов бюджетов </t>
  </si>
  <si>
    <t>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</si>
  <si>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Реализация мероприятий</t>
  </si>
  <si>
    <t>Основное мероприятие "Физическая культура и спорт"</t>
  </si>
  <si>
    <t>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</si>
  <si>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Реализация мероприятий подпрограммы "Совершенствование и развитие сети автомобильных дорог" поселения</t>
  </si>
  <si>
    <t>Мероприятия, направленных на энергосбережение и повышение энергоэффективности в Калужской области</t>
  </si>
  <si>
    <t>Глава местной администрации (исполнительно-распределительного органа муниципального образования)</t>
  </si>
  <si>
    <t>Иные выплаты текущего характера физическим лицам</t>
  </si>
  <si>
    <t>Поддержка средств массовой информации</t>
  </si>
  <si>
    <t xml:space="preserve">Приложение № 1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2020 год"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</si>
</sst>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Cambria"/>
      <family val="2"/>
    </font>
    <font>
      <sz val="9"/>
      <color rgb="FF000000"/>
      <name val="Cambria"/>
      <family val="2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8">
    <xf numFmtId="0" fontId="0" fillId="0" borderId="0"/>
    <xf numFmtId="164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  <xf numFmtId="0" fontId="2" fillId="0" borderId="0">
      <alignment horizontal="left" wrapText="1"/>
    </xf>
    <xf numFmtId="0" fontId="15" fillId="0" borderId="0"/>
    <xf numFmtId="0" fontId="17" fillId="0" borderId="6">
      <alignment horizontal="center" vertical="center" wrapText="1"/>
    </xf>
    <xf numFmtId="49" fontId="18" fillId="0" borderId="1">
      <alignment vertical="center" wrapText="1"/>
    </xf>
    <xf numFmtId="0" fontId="3" fillId="0" borderId="0">
      <alignment horizontal="center" wrapText="1"/>
    </xf>
    <xf numFmtId="0" fontId="21" fillId="0" borderId="0">
      <alignment horizontal="right"/>
    </xf>
    <xf numFmtId="0" fontId="22" fillId="0" borderId="1">
      <alignment vertical="top" wrapText="1"/>
    </xf>
    <xf numFmtId="10" fontId="22" fillId="3" borderId="1">
      <alignment horizontal="right" vertical="top" shrinkToFit="1"/>
    </xf>
    <xf numFmtId="0" fontId="35" fillId="0" borderId="0">
      <alignment vertical="top" wrapText="1"/>
    </xf>
  </cellStyleXfs>
  <cellXfs count="195">
    <xf numFmtId="0" fontId="0" fillId="0" borderId="0" xfId="0"/>
    <xf numFmtId="0" fontId="0" fillId="0" borderId="0" xfId="0" applyProtection="1">
      <protection locked="0"/>
    </xf>
    <xf numFmtId="1" fontId="5" fillId="0" borderId="0" xfId="0" applyNumberFormat="1" applyFont="1" applyAlignment="1" applyProtection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" fontId="9" fillId="0" borderId="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horizontal="center" wrapText="1"/>
    </xf>
    <xf numFmtId="1" fontId="10" fillId="0" borderId="0" xfId="0" applyNumberFormat="1" applyFont="1" applyBorder="1" applyAlignment="1">
      <alignment wrapText="1"/>
    </xf>
    <xf numFmtId="49" fontId="9" fillId="0" borderId="2" xfId="0" applyNumberFormat="1" applyFont="1" applyBorder="1" applyAlignment="1" applyProtection="1">
      <alignment horizontal="center" vertical="center" textRotation="90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13" fillId="0" borderId="2" xfId="0" applyNumberFormat="1" applyFont="1" applyBorder="1" applyAlignment="1" applyProtection="1">
      <alignment horizontal="right" vertical="top"/>
    </xf>
    <xf numFmtId="49" fontId="9" fillId="0" borderId="2" xfId="0" applyNumberFormat="1" applyFont="1" applyBorder="1" applyAlignment="1" applyProtection="1">
      <alignment horizontal="center" vertical="top"/>
    </xf>
    <xf numFmtId="4" fontId="9" fillId="0" borderId="2" xfId="0" applyNumberFormat="1" applyFont="1" applyBorder="1" applyAlignment="1" applyProtection="1">
      <alignment horizontal="right" vertical="top"/>
    </xf>
    <xf numFmtId="4" fontId="13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/>
    </xf>
    <xf numFmtId="4" fontId="9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 wrapText="1"/>
    </xf>
    <xf numFmtId="4" fontId="9" fillId="0" borderId="2" xfId="1" applyNumberFormat="1" applyFont="1" applyBorder="1" applyAlignment="1" applyProtection="1">
      <alignment horizontal="right" vertical="top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11" applyNumberFormat="1" applyFont="1" applyBorder="1" applyAlignment="1" applyProtection="1">
      <alignment vertical="center"/>
    </xf>
    <xf numFmtId="0" fontId="11" fillId="0" borderId="2" xfId="13" applyNumberFormat="1" applyFont="1" applyBorder="1" applyProtection="1">
      <alignment horizontal="center" vertical="center" wrapText="1"/>
    </xf>
    <xf numFmtId="0" fontId="11" fillId="0" borderId="2" xfId="21" applyNumberFormat="1" applyFont="1" applyBorder="1" applyProtection="1">
      <alignment horizontal="center" vertical="center" wrapText="1"/>
    </xf>
    <xf numFmtId="49" fontId="11" fillId="0" borderId="2" xfId="42" applyNumberFormat="1" applyFont="1" applyBorder="1" applyProtection="1">
      <alignment vertical="center" wrapText="1"/>
    </xf>
    <xf numFmtId="1" fontId="11" fillId="0" borderId="2" xfId="22" applyNumberFormat="1" applyFont="1" applyBorder="1" applyAlignment="1" applyProtection="1">
      <alignment horizontal="center" vertical="center" shrinkToFit="1"/>
      <protection locked="0"/>
    </xf>
    <xf numFmtId="4" fontId="19" fillId="0" borderId="2" xfId="28" applyNumberFormat="1" applyFont="1" applyBorder="1" applyAlignment="1" applyProtection="1">
      <alignment horizontal="right" vertical="center" shrinkToFit="1"/>
      <protection locked="0"/>
    </xf>
    <xf numFmtId="49" fontId="11" fillId="0" borderId="2" xfId="16" applyNumberFormat="1" applyFont="1" applyBorder="1" applyAlignment="1" applyProtection="1">
      <alignment horizontal="left" vertical="center" wrapText="1" indent="1"/>
    </xf>
    <xf numFmtId="1" fontId="11" fillId="0" borderId="2" xfId="24" applyNumberFormat="1" applyFont="1" applyBorder="1" applyAlignment="1" applyProtection="1">
      <alignment horizontal="center" vertical="center" shrinkToFit="1"/>
    </xf>
    <xf numFmtId="4" fontId="19" fillId="0" borderId="2" xfId="29" applyNumberFormat="1" applyFont="1" applyBorder="1" applyAlignment="1" applyProtection="1">
      <alignment horizontal="right" vertical="center" shrinkToFit="1"/>
    </xf>
    <xf numFmtId="0" fontId="13" fillId="0" borderId="0" xfId="0" applyFont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/>
    <xf numFmtId="4" fontId="6" fillId="0" borderId="0" xfId="0" applyNumberFormat="1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/>
    <xf numFmtId="0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9" xfId="0" applyFont="1" applyBorder="1"/>
    <xf numFmtId="0" fontId="14" fillId="0" borderId="2" xfId="0" applyFont="1" applyBorder="1" applyAlignment="1">
      <alignment vertical="top" wrapText="1"/>
    </xf>
    <xf numFmtId="4" fontId="13" fillId="0" borderId="2" xfId="1" applyNumberFormat="1" applyFont="1" applyBorder="1" applyAlignment="1" applyProtection="1">
      <alignment horizontal="right" vertical="top"/>
    </xf>
    <xf numFmtId="4" fontId="13" fillId="4" borderId="2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Font="1" applyProtection="1">
      <protection locked="0"/>
    </xf>
    <xf numFmtId="0" fontId="11" fillId="0" borderId="10" xfId="2" applyNumberFormat="1" applyFont="1" applyBorder="1" applyAlignment="1" applyProtection="1">
      <alignment horizontal="right"/>
    </xf>
    <xf numFmtId="0" fontId="16" fillId="4" borderId="2" xfId="45" applyNumberFormat="1" applyFont="1" applyFill="1" applyBorder="1" applyProtection="1">
      <alignment vertical="top" wrapText="1"/>
    </xf>
    <xf numFmtId="1" fontId="16" fillId="4" borderId="2" xfId="31" applyNumberFormat="1" applyFont="1" applyFill="1" applyBorder="1" applyProtection="1">
      <alignment horizontal="center" vertical="top" shrinkToFit="1"/>
    </xf>
    <xf numFmtId="4" fontId="16" fillId="4" borderId="2" xfId="33" applyNumberFormat="1" applyFont="1" applyFill="1" applyBorder="1" applyProtection="1">
      <alignment horizontal="right" vertical="top" shrinkToFit="1"/>
    </xf>
    <xf numFmtId="0" fontId="11" fillId="4" borderId="2" xfId="45" applyNumberFormat="1" applyFont="1" applyFill="1" applyBorder="1" applyProtection="1">
      <alignment vertical="top" wrapText="1"/>
    </xf>
    <xf numFmtId="1" fontId="11" fillId="4" borderId="2" xfId="31" applyNumberFormat="1" applyFont="1" applyFill="1" applyBorder="1" applyProtection="1">
      <alignment horizontal="center" vertical="top" shrinkToFit="1"/>
    </xf>
    <xf numFmtId="4" fontId="11" fillId="4" borderId="2" xfId="33" applyNumberFormat="1" applyFont="1" applyFill="1" applyBorder="1" applyProtection="1">
      <alignment horizontal="right" vertical="top" shrinkToFit="1"/>
    </xf>
    <xf numFmtId="4" fontId="11" fillId="4" borderId="2" xfId="37" applyNumberFormat="1" applyFont="1" applyFill="1" applyBorder="1" applyProtection="1">
      <alignment horizontal="right" vertical="top" shrinkToFit="1"/>
    </xf>
    <xf numFmtId="0" fontId="24" fillId="0" borderId="0" xfId="0" applyFont="1" applyProtection="1">
      <protection locked="0"/>
    </xf>
    <xf numFmtId="0" fontId="9" fillId="4" borderId="0" xfId="0" applyFont="1" applyFill="1" applyBorder="1" applyAlignment="1">
      <alignment vertical="center" wrapTex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3" fillId="0" borderId="0" xfId="44" applyNumberFormat="1" applyFont="1" applyAlignment="1" applyProtection="1"/>
    <xf numFmtId="0" fontId="23" fillId="0" borderId="0" xfId="44" applyFont="1" applyAlignment="1"/>
    <xf numFmtId="4" fontId="24" fillId="0" borderId="0" xfId="0" applyNumberFormat="1" applyFont="1" applyProtection="1">
      <protection locked="0"/>
    </xf>
    <xf numFmtId="0" fontId="23" fillId="4" borderId="1" xfId="14" applyFont="1" applyFill="1" applyAlignment="1" applyProtection="1">
      <alignment horizontal="left" vertical="top" wrapText="1"/>
    </xf>
    <xf numFmtId="4" fontId="16" fillId="4" borderId="2" xfId="45" applyNumberFormat="1" applyFont="1" applyFill="1" applyBorder="1" applyProtection="1">
      <alignment vertical="top" wrapText="1"/>
    </xf>
    <xf numFmtId="2" fontId="16" fillId="4" borderId="2" xfId="45" applyNumberFormat="1" applyFont="1" applyFill="1" applyBorder="1" applyProtection="1">
      <alignment vertical="top" wrapText="1"/>
    </xf>
    <xf numFmtId="0" fontId="11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Protection="1">
      <alignment vertical="top" wrapText="1"/>
    </xf>
    <xf numFmtId="0" fontId="11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center" vertical="top" wrapText="1"/>
    </xf>
    <xf numFmtId="4" fontId="16" fillId="4" borderId="2" xfId="45" applyNumberFormat="1" applyFont="1" applyFill="1" applyBorder="1" applyAlignment="1" applyProtection="1">
      <alignment horizontal="center" vertical="top" wrapText="1"/>
    </xf>
    <xf numFmtId="2" fontId="16" fillId="4" borderId="2" xfId="45" applyNumberFormat="1" applyFont="1" applyFill="1" applyBorder="1" applyAlignment="1" applyProtection="1">
      <alignment horizontal="center" vertical="top" wrapText="1"/>
    </xf>
    <xf numFmtId="49" fontId="16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37" applyNumberFormat="1" applyFont="1" applyFill="1" applyBorder="1" applyProtection="1">
      <alignment horizontal="right" vertical="top" shrinkToFit="1"/>
    </xf>
    <xf numFmtId="0" fontId="28" fillId="0" borderId="1" xfId="13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/>
      <protection locked="0"/>
    </xf>
    <xf numFmtId="0" fontId="29" fillId="0" borderId="2" xfId="0" applyFont="1" applyBorder="1" applyProtection="1">
      <protection locked="0"/>
    </xf>
    <xf numFmtId="0" fontId="25" fillId="0" borderId="2" xfId="0" applyFont="1" applyBorder="1" applyProtection="1">
      <protection locked="0"/>
    </xf>
    <xf numFmtId="4" fontId="25" fillId="0" borderId="2" xfId="0" applyNumberFormat="1" applyFont="1" applyBorder="1" applyProtection="1">
      <protection locked="0"/>
    </xf>
    <xf numFmtId="4" fontId="6" fillId="0" borderId="2" xfId="0" applyNumberFormat="1" applyFont="1" applyBorder="1"/>
    <xf numFmtId="4" fontId="7" fillId="0" borderId="2" xfId="0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6" fillId="0" borderId="2" xfId="0" applyNumberFormat="1" applyFont="1" applyBorder="1"/>
    <xf numFmtId="4" fontId="0" fillId="0" borderId="0" xfId="0" applyNumberFormat="1" applyProtection="1">
      <protection locked="0"/>
    </xf>
    <xf numFmtId="0" fontId="30" fillId="0" borderId="0" xfId="0" applyFont="1" applyProtection="1">
      <protection locked="0"/>
    </xf>
    <xf numFmtId="0" fontId="23" fillId="0" borderId="2" xfId="13" applyFont="1" applyBorder="1">
      <alignment horizontal="center" vertical="center" wrapText="1"/>
    </xf>
    <xf numFmtId="0" fontId="23" fillId="0" borderId="2" xfId="12" applyFont="1" applyBorder="1">
      <alignment horizontal="center" vertical="center" wrapText="1"/>
    </xf>
    <xf numFmtId="0" fontId="27" fillId="0" borderId="2" xfId="8" applyFont="1" applyBorder="1" applyAlignment="1">
      <alignment horizontal="left" vertical="center" wrapText="1"/>
    </xf>
    <xf numFmtId="0" fontId="27" fillId="0" borderId="2" xfId="9" applyFont="1" applyBorder="1">
      <alignment horizontal="center" vertical="center" wrapText="1"/>
    </xf>
    <xf numFmtId="4" fontId="27" fillId="0" borderId="2" xfId="12" applyNumberFormat="1" applyFont="1" applyBorder="1">
      <alignment horizontal="center" vertical="center" wrapText="1"/>
    </xf>
    <xf numFmtId="0" fontId="23" fillId="0" borderId="2" xfId="8" applyFont="1" applyBorder="1" applyAlignment="1">
      <alignment horizontal="left" vertical="center" wrapText="1"/>
    </xf>
    <xf numFmtId="0" fontId="23" fillId="0" borderId="2" xfId="9" applyFont="1" applyBorder="1">
      <alignment horizontal="center" vertical="center" wrapText="1"/>
    </xf>
    <xf numFmtId="0" fontId="23" fillId="0" borderId="2" xfId="21" applyFont="1" applyBorder="1" applyAlignment="1">
      <alignment horizontal="left" vertical="top" wrapText="1"/>
    </xf>
    <xf numFmtId="1" fontId="23" fillId="0" borderId="2" xfId="43" applyNumberFormat="1" applyFont="1" applyBorder="1" applyAlignment="1">
      <alignment horizontal="center" vertical="top" shrinkToFit="1"/>
    </xf>
    <xf numFmtId="4" fontId="23" fillId="0" borderId="2" xfId="22" applyNumberFormat="1" applyFont="1" applyBorder="1" applyAlignment="1">
      <alignment horizontal="right" vertical="top" shrinkToFit="1"/>
    </xf>
    <xf numFmtId="4" fontId="27" fillId="0" borderId="2" xfId="22" applyNumberFormat="1" applyFont="1" applyBorder="1" applyAlignment="1">
      <alignment horizontal="right" vertical="top" shrinkToFit="1"/>
    </xf>
    <xf numFmtId="0" fontId="23" fillId="4" borderId="2" xfId="21" applyFont="1" applyFill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right" wrapText="1"/>
    </xf>
    <xf numFmtId="49" fontId="9" fillId="0" borderId="2" xfId="0" applyNumberFormat="1" applyFont="1" applyBorder="1" applyAlignment="1">
      <alignment horizontal="center" wrapText="1"/>
    </xf>
    <xf numFmtId="49" fontId="13" fillId="0" borderId="2" xfId="0" applyNumberFormat="1" applyFont="1" applyBorder="1" applyAlignment="1">
      <alignment horizontal="center" wrapText="1"/>
    </xf>
    <xf numFmtId="4" fontId="9" fillId="0" borderId="2" xfId="0" applyNumberFormat="1" applyFont="1" applyBorder="1" applyAlignment="1">
      <alignment horizontal="right" wrapText="1"/>
    </xf>
    <xf numFmtId="49" fontId="32" fillId="0" borderId="2" xfId="0" applyNumberFormat="1" applyFont="1" applyBorder="1" applyAlignment="1">
      <alignment horizontal="center" wrapText="1"/>
    </xf>
    <xf numFmtId="0" fontId="9" fillId="5" borderId="2" xfId="0" applyFont="1" applyFill="1" applyBorder="1" applyAlignment="1">
      <alignment horizontal="left" wrapText="1"/>
    </xf>
    <xf numFmtId="49" fontId="9" fillId="4" borderId="2" xfId="0" applyNumberFormat="1" applyFont="1" applyFill="1" applyBorder="1" applyAlignment="1">
      <alignment horizontal="center" wrapText="1"/>
    </xf>
    <xf numFmtId="0" fontId="33" fillId="5" borderId="2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wrapText="1"/>
    </xf>
    <xf numFmtId="4" fontId="9" fillId="4" borderId="2" xfId="0" applyNumberFormat="1" applyFont="1" applyFill="1" applyBorder="1" applyAlignment="1">
      <alignment horizontal="right" wrapText="1"/>
    </xf>
    <xf numFmtId="49" fontId="33" fillId="5" borderId="2" xfId="0" applyNumberFormat="1" applyFont="1" applyFill="1" applyBorder="1" applyAlignment="1">
      <alignment horizontal="center" wrapText="1"/>
    </xf>
    <xf numFmtId="0" fontId="9" fillId="4" borderId="2" xfId="0" applyFont="1" applyFill="1" applyBorder="1" applyAlignment="1">
      <alignment vertical="center" wrapText="1"/>
    </xf>
    <xf numFmtId="49" fontId="33" fillId="0" borderId="2" xfId="0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33" fillId="0" borderId="2" xfId="0" applyFont="1" applyBorder="1" applyAlignment="1">
      <alignment horizontal="center" wrapText="1"/>
    </xf>
    <xf numFmtId="0" fontId="33" fillId="0" borderId="2" xfId="0" applyFont="1" applyBorder="1" applyAlignment="1">
      <alignment horizontal="left" wrapText="1"/>
    </xf>
    <xf numFmtId="49" fontId="34" fillId="5" borderId="2" xfId="0" applyNumberFormat="1" applyFont="1" applyFill="1" applyBorder="1" applyAlignment="1">
      <alignment horizontal="center" wrapText="1"/>
    </xf>
    <xf numFmtId="4" fontId="9" fillId="5" borderId="2" xfId="0" applyNumberFormat="1" applyFont="1" applyFill="1" applyBorder="1" applyAlignment="1">
      <alignment horizontal="right" wrapText="1"/>
    </xf>
    <xf numFmtId="0" fontId="9" fillId="5" borderId="2" xfId="0" applyFont="1" applyFill="1" applyBorder="1" applyAlignment="1">
      <alignment horizontal="center" wrapText="1"/>
    </xf>
    <xf numFmtId="0" fontId="9" fillId="5" borderId="2" xfId="47" applyFont="1" applyFill="1" applyBorder="1" applyAlignment="1">
      <alignment horizontal="left" wrapText="1"/>
    </xf>
    <xf numFmtId="49" fontId="9" fillId="5" borderId="2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9" fillId="5" borderId="2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4" fontId="24" fillId="0" borderId="2" xfId="0" applyNumberFormat="1" applyFont="1" applyBorder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3" fillId="0" borderId="0" xfId="12" applyNumberFormat="1" applyFont="1" applyBorder="1" applyAlignment="1" applyProtection="1">
      <alignment vertical="center" wrapText="1"/>
    </xf>
    <xf numFmtId="2" fontId="11" fillId="4" borderId="2" xfId="45" applyNumberFormat="1" applyFont="1" applyFill="1" applyBorder="1" applyProtection="1">
      <alignment vertical="top" wrapText="1"/>
    </xf>
    <xf numFmtId="0" fontId="23" fillId="0" borderId="0" xfId="44" applyFont="1" applyAlignment="1">
      <alignment horizontal="center"/>
    </xf>
    <xf numFmtId="49" fontId="16" fillId="4" borderId="2" xfId="31" applyNumberFormat="1" applyFont="1" applyFill="1" applyBorder="1" applyAlignment="1" applyProtection="1">
      <alignment horizontal="center" vertical="top" shrinkToFit="1"/>
    </xf>
    <xf numFmtId="49" fontId="11" fillId="4" borderId="2" xfId="31" applyNumberFormat="1" applyFont="1" applyFill="1" applyBorder="1" applyAlignment="1" applyProtection="1">
      <alignment horizontal="center" vertical="top" shrinkToFit="1"/>
    </xf>
    <xf numFmtId="1" fontId="11" fillId="4" borderId="2" xfId="31" applyNumberFormat="1" applyFont="1" applyFill="1" applyBorder="1" applyAlignment="1" applyProtection="1">
      <alignment horizontal="center" vertical="top" shrinkToFit="1"/>
    </xf>
    <xf numFmtId="1" fontId="16" fillId="4" borderId="2" xfId="31" applyNumberFormat="1" applyFont="1" applyFill="1" applyBorder="1" applyAlignment="1" applyProtection="1">
      <alignment horizontal="center" vertical="top" shrinkToFit="1"/>
    </xf>
    <xf numFmtId="0" fontId="25" fillId="0" borderId="2" xfId="0" applyFont="1" applyBorder="1" applyAlignment="1" applyProtection="1">
      <alignment horizontal="center"/>
      <protection locked="0"/>
    </xf>
    <xf numFmtId="0" fontId="25" fillId="0" borderId="0" xfId="0" applyFont="1" applyAlignment="1" applyProtection="1">
      <alignment horizontal="center" wrapText="1"/>
      <protection locked="0"/>
    </xf>
    <xf numFmtId="0" fontId="23" fillId="0" borderId="0" xfId="12" applyNumberFormat="1" applyFont="1" applyBorder="1" applyAlignment="1" applyProtection="1">
      <alignment horizontal="center" vertical="center" wrapText="1"/>
    </xf>
    <xf numFmtId="0" fontId="23" fillId="0" borderId="2" xfId="8" applyFont="1" applyBorder="1">
      <alignment horizontal="center" vertical="center" wrapText="1"/>
    </xf>
    <xf numFmtId="0" fontId="23" fillId="0" borderId="2" xfId="9" applyFont="1" applyBorder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6" fillId="0" borderId="0" xfId="5" applyNumberFormat="1" applyFont="1" applyAlignment="1" applyProtection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0" borderId="0" xfId="10" applyNumberFormat="1" applyFont="1" applyBorder="1" applyProtection="1">
      <alignment horizontal="center" vertical="center" wrapText="1"/>
    </xf>
    <xf numFmtId="0" fontId="16" fillId="0" borderId="0" xfId="10" applyFont="1" applyBorder="1">
      <alignment horizontal="center" vertical="center" wrapText="1"/>
    </xf>
    <xf numFmtId="0" fontId="11" fillId="0" borderId="2" xfId="41" applyNumberFormat="1" applyFont="1" applyBorder="1" applyProtection="1">
      <alignment horizontal="center" vertical="center" wrapText="1"/>
    </xf>
    <xf numFmtId="0" fontId="11" fillId="0" borderId="2" xfId="41" applyFont="1" applyBorder="1">
      <alignment horizontal="center" vertical="center" wrapText="1"/>
    </xf>
    <xf numFmtId="0" fontId="11" fillId="0" borderId="2" xfId="12" applyNumberFormat="1" applyFont="1" applyBorder="1" applyProtection="1">
      <alignment horizontal="center" vertical="center" wrapText="1"/>
    </xf>
    <xf numFmtId="0" fontId="11" fillId="0" borderId="2" xfId="12" applyFont="1" applyBorder="1">
      <alignment horizontal="center" vertical="center" wrapText="1"/>
    </xf>
    <xf numFmtId="1" fontId="8" fillId="0" borderId="0" xfId="0" applyNumberFormat="1" applyFont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12" fillId="0" borderId="3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9" fontId="14" fillId="0" borderId="3" xfId="0" applyNumberFormat="1" applyFont="1" applyBorder="1" applyAlignment="1" applyProtection="1">
      <alignment horizontal="left" vertical="top" wrapText="1"/>
    </xf>
    <xf numFmtId="49" fontId="14" fillId="0" borderId="4" xfId="0" applyNumberFormat="1" applyFont="1" applyBorder="1" applyAlignment="1" applyProtection="1">
      <alignment horizontal="left" vertical="top" wrapText="1"/>
    </xf>
    <xf numFmtId="49" fontId="14" fillId="0" borderId="5" xfId="0" applyNumberFormat="1" applyFont="1" applyBorder="1" applyAlignment="1" applyProtection="1">
      <alignment horizontal="left" vertical="top" wrapText="1"/>
    </xf>
    <xf numFmtId="49" fontId="14" fillId="0" borderId="2" xfId="40" applyNumberFormat="1" applyFont="1" applyBorder="1" applyAlignment="1" applyProtection="1">
      <alignment horizontal="left" vertical="top" wrapText="1"/>
    </xf>
    <xf numFmtId="0" fontId="14" fillId="0" borderId="2" xfId="4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48">
    <cellStyle name="xl22" xfId="7" xr:uid="{00000000-0005-0000-0000-000000000000}"/>
    <cellStyle name="xl23" xfId="43" xr:uid="{00000000-0005-0000-0000-000001000000}"/>
    <cellStyle name="xl24" xfId="3" xr:uid="{00000000-0005-0000-0000-000002000000}"/>
    <cellStyle name="xl25" xfId="8" xr:uid="{00000000-0005-0000-0000-000003000000}"/>
    <cellStyle name="xl26" xfId="31" xr:uid="{00000000-0005-0000-0000-000004000000}"/>
    <cellStyle name="xl27" xfId="9" xr:uid="{00000000-0005-0000-0000-000005000000}"/>
    <cellStyle name="xl28" xfId="10" xr:uid="{00000000-0005-0000-0000-000006000000}"/>
    <cellStyle name="xl29" xfId="11" xr:uid="{00000000-0005-0000-0000-000007000000}"/>
    <cellStyle name="xl30" xfId="12" xr:uid="{00000000-0005-0000-0000-000008000000}"/>
    <cellStyle name="xl31" xfId="13" xr:uid="{00000000-0005-0000-0000-000009000000}"/>
    <cellStyle name="xl32" xfId="14" xr:uid="{00000000-0005-0000-0000-00000A000000}"/>
    <cellStyle name="xl33" xfId="42" xr:uid="{00000000-0005-0000-0000-00000B000000}"/>
    <cellStyle name="xl34" xfId="15" xr:uid="{00000000-0005-0000-0000-00000C000000}"/>
    <cellStyle name="xl35" xfId="16" xr:uid="{00000000-0005-0000-0000-00000D000000}"/>
    <cellStyle name="xl36" xfId="17" xr:uid="{00000000-0005-0000-0000-00000E000000}"/>
    <cellStyle name="xl37" xfId="36" xr:uid="{00000000-0005-0000-0000-00000F000000}"/>
    <cellStyle name="xl38" xfId="18" xr:uid="{00000000-0005-0000-0000-000010000000}"/>
    <cellStyle name="xl39" xfId="34" xr:uid="{00000000-0005-0000-0000-000011000000}"/>
    <cellStyle name="xl40" xfId="37" xr:uid="{00000000-0005-0000-0000-000012000000}"/>
    <cellStyle name="xl41" xfId="2" xr:uid="{00000000-0005-0000-0000-000013000000}"/>
    <cellStyle name="xl42" xfId="19" xr:uid="{00000000-0005-0000-0000-000014000000}"/>
    <cellStyle name="xl43" xfId="20" xr:uid="{00000000-0005-0000-0000-000015000000}"/>
    <cellStyle name="xl44" xfId="21" xr:uid="{00000000-0005-0000-0000-000016000000}"/>
    <cellStyle name="xl45" xfId="22" xr:uid="{00000000-0005-0000-0000-000017000000}"/>
    <cellStyle name="xl46" xfId="23" xr:uid="{00000000-0005-0000-0000-000018000000}"/>
    <cellStyle name="xl47" xfId="24" xr:uid="{00000000-0005-0000-0000-000019000000}"/>
    <cellStyle name="xl48" xfId="25" xr:uid="{00000000-0005-0000-0000-00001A000000}"/>
    <cellStyle name="xl49" xfId="26" xr:uid="{00000000-0005-0000-0000-00001B000000}"/>
    <cellStyle name="xl50" xfId="27" xr:uid="{00000000-0005-0000-0000-00001C000000}"/>
    <cellStyle name="xl51" xfId="28" xr:uid="{00000000-0005-0000-0000-00001D000000}"/>
    <cellStyle name="xl52" xfId="29" xr:uid="{00000000-0005-0000-0000-00001E000000}"/>
    <cellStyle name="xl53" xfId="39" xr:uid="{00000000-0005-0000-0000-00001F000000}"/>
    <cellStyle name="xl54" xfId="35" xr:uid="{00000000-0005-0000-0000-000020000000}"/>
    <cellStyle name="xl55" xfId="38" xr:uid="{00000000-0005-0000-0000-000021000000}"/>
    <cellStyle name="xl56" xfId="4" xr:uid="{00000000-0005-0000-0000-000022000000}"/>
    <cellStyle name="xl57" xfId="5" xr:uid="{00000000-0005-0000-0000-000023000000}"/>
    <cellStyle name="xl58" xfId="6" xr:uid="{00000000-0005-0000-0000-000024000000}"/>
    <cellStyle name="xl59" xfId="44" xr:uid="{00000000-0005-0000-0000-000025000000}"/>
    <cellStyle name="xl60" xfId="30" xr:uid="{00000000-0005-0000-0000-000026000000}"/>
    <cellStyle name="xl61" xfId="45" xr:uid="{00000000-0005-0000-0000-000027000000}"/>
    <cellStyle name="xl63" xfId="32" xr:uid="{00000000-0005-0000-0000-000028000000}"/>
    <cellStyle name="xl64" xfId="33" xr:uid="{00000000-0005-0000-0000-000029000000}"/>
    <cellStyle name="xl65" xfId="46" xr:uid="{00000000-0005-0000-0000-00002A000000}"/>
    <cellStyle name="xl66" xfId="41" xr:uid="{00000000-0005-0000-0000-00002B000000}"/>
    <cellStyle name="Обычный" xfId="0" builtinId="0"/>
    <cellStyle name="Обычный_2014 г." xfId="47" xr:uid="{FF52FCD2-9BD0-45CC-96FD-33B8ABDC677D}"/>
    <cellStyle name="Обычный_Книга1" xfId="40" xr:uid="{00000000-0005-0000-0000-00002D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7"/>
  <sheetViews>
    <sheetView tabSelected="1" workbookViewId="0">
      <selection activeCell="M5" sqref="M5"/>
    </sheetView>
  </sheetViews>
  <sheetFormatPr defaultRowHeight="15" outlineLevelRow="3" x14ac:dyDescent="0.25"/>
  <cols>
    <col min="1" max="1" width="60.85546875" style="1" customWidth="1"/>
    <col min="2" max="2" width="21.7109375" style="57" customWidth="1"/>
    <col min="3" max="3" width="15.7109375" style="1" customWidth="1"/>
    <col min="4" max="16384" width="9.140625" style="1"/>
  </cols>
  <sheetData>
    <row r="1" spans="1:3" ht="84" customHeight="1" x14ac:dyDescent="0.25">
      <c r="B1" s="161" t="s">
        <v>536</v>
      </c>
      <c r="C1" s="161"/>
    </row>
    <row r="2" spans="1:3" ht="5.25" customHeight="1" x14ac:dyDescent="0.25"/>
    <row r="3" spans="1:3" ht="30" customHeight="1" x14ac:dyDescent="0.25">
      <c r="A3" s="160" t="s">
        <v>239</v>
      </c>
      <c r="B3" s="160"/>
      <c r="C3" s="160"/>
    </row>
    <row r="5" spans="1:3" x14ac:dyDescent="0.25">
      <c r="A5" s="162" t="s">
        <v>0</v>
      </c>
      <c r="B5" s="163" t="s">
        <v>232</v>
      </c>
      <c r="C5" s="104"/>
    </row>
    <row r="6" spans="1:3" x14ac:dyDescent="0.25">
      <c r="A6" s="162"/>
      <c r="B6" s="163"/>
      <c r="C6" s="105" t="s">
        <v>116</v>
      </c>
    </row>
    <row r="7" spans="1:3" x14ac:dyDescent="0.25">
      <c r="A7" s="106" t="s">
        <v>234</v>
      </c>
      <c r="B7" s="107"/>
      <c r="C7" s="108">
        <f>C9+C50</f>
        <v>110719978.15000001</v>
      </c>
    </row>
    <row r="8" spans="1:3" x14ac:dyDescent="0.25">
      <c r="A8" s="109" t="s">
        <v>233</v>
      </c>
      <c r="B8" s="110"/>
      <c r="C8" s="105"/>
    </row>
    <row r="9" spans="1:3" x14ac:dyDescent="0.25">
      <c r="A9" s="111" t="s">
        <v>235</v>
      </c>
      <c r="B9" s="112" t="s">
        <v>117</v>
      </c>
      <c r="C9" s="114">
        <f>C10+C15+C21+C26+C32+C34+C40+C43+C45+C48</f>
        <v>33722376.609999999</v>
      </c>
    </row>
    <row r="10" spans="1:3" outlineLevel="1" x14ac:dyDescent="0.25">
      <c r="A10" s="111" t="s">
        <v>236</v>
      </c>
      <c r="B10" s="112" t="s">
        <v>118</v>
      </c>
      <c r="C10" s="114">
        <f>C11</f>
        <v>8139203.7799999993</v>
      </c>
    </row>
    <row r="11" spans="1:3" outlineLevel="2" x14ac:dyDescent="0.25">
      <c r="A11" s="111" t="s">
        <v>237</v>
      </c>
      <c r="B11" s="112" t="s">
        <v>119</v>
      </c>
      <c r="C11" s="113">
        <f>C12+C13+C14</f>
        <v>8139203.7799999993</v>
      </c>
    </row>
    <row r="12" spans="1:3" ht="75" outlineLevel="3" x14ac:dyDescent="0.25">
      <c r="A12" s="111" t="s">
        <v>238</v>
      </c>
      <c r="B12" s="112" t="s">
        <v>120</v>
      </c>
      <c r="C12" s="113">
        <v>8070205.0599999996</v>
      </c>
    </row>
    <row r="13" spans="1:3" ht="105" outlineLevel="3" x14ac:dyDescent="0.25">
      <c r="A13" s="111" t="s">
        <v>240</v>
      </c>
      <c r="B13" s="112" t="s">
        <v>121</v>
      </c>
      <c r="C13" s="113">
        <v>12025.84</v>
      </c>
    </row>
    <row r="14" spans="1:3" ht="45" outlineLevel="3" x14ac:dyDescent="0.25">
      <c r="A14" s="111" t="s">
        <v>241</v>
      </c>
      <c r="B14" s="112" t="s">
        <v>122</v>
      </c>
      <c r="C14" s="113">
        <v>56972.88</v>
      </c>
    </row>
    <row r="15" spans="1:3" ht="33.75" customHeight="1" outlineLevel="1" x14ac:dyDescent="0.25">
      <c r="A15" s="111" t="s">
        <v>242</v>
      </c>
      <c r="B15" s="112" t="s">
        <v>123</v>
      </c>
      <c r="C15" s="114">
        <f>C16</f>
        <v>218903.37</v>
      </c>
    </row>
    <row r="16" spans="1:3" ht="30" outlineLevel="2" x14ac:dyDescent="0.25">
      <c r="A16" s="111" t="s">
        <v>243</v>
      </c>
      <c r="B16" s="112" t="s">
        <v>124</v>
      </c>
      <c r="C16" s="113">
        <f>C17+C18+C19+C20</f>
        <v>218903.37</v>
      </c>
    </row>
    <row r="17" spans="1:3" ht="75" outlineLevel="3" x14ac:dyDescent="0.25">
      <c r="A17" s="111" t="s">
        <v>290</v>
      </c>
      <c r="B17" s="112" t="s">
        <v>160</v>
      </c>
      <c r="C17" s="113">
        <v>100966.51</v>
      </c>
    </row>
    <row r="18" spans="1:3" ht="120" outlineLevel="3" x14ac:dyDescent="0.25">
      <c r="A18" s="111" t="s">
        <v>244</v>
      </c>
      <c r="B18" s="112" t="s">
        <v>161</v>
      </c>
      <c r="C18" s="113">
        <v>722.18</v>
      </c>
    </row>
    <row r="19" spans="1:3" ht="75" outlineLevel="3" x14ac:dyDescent="0.25">
      <c r="A19" s="111" t="s">
        <v>245</v>
      </c>
      <c r="B19" s="112" t="s">
        <v>162</v>
      </c>
      <c r="C19" s="113">
        <v>135828.31</v>
      </c>
    </row>
    <row r="20" spans="1:3" ht="75" outlineLevel="3" x14ac:dyDescent="0.25">
      <c r="A20" s="111" t="s">
        <v>246</v>
      </c>
      <c r="B20" s="112" t="s">
        <v>163</v>
      </c>
      <c r="C20" s="113">
        <v>-18613.63</v>
      </c>
    </row>
    <row r="21" spans="1:3" outlineLevel="1" x14ac:dyDescent="0.25">
      <c r="A21" s="115" t="s">
        <v>247</v>
      </c>
      <c r="B21" s="112" t="s">
        <v>125</v>
      </c>
      <c r="C21" s="114">
        <f>C22</f>
        <v>10434933.67</v>
      </c>
    </row>
    <row r="22" spans="1:3" ht="30" outlineLevel="2" x14ac:dyDescent="0.25">
      <c r="A22" s="111" t="s">
        <v>248</v>
      </c>
      <c r="B22" s="112" t="s">
        <v>126</v>
      </c>
      <c r="C22" s="113">
        <f>C23+C24+C25</f>
        <v>10434933.67</v>
      </c>
    </row>
    <row r="23" spans="1:3" ht="30" outlineLevel="3" x14ac:dyDescent="0.25">
      <c r="A23" s="111" t="s">
        <v>249</v>
      </c>
      <c r="B23" s="112" t="s">
        <v>127</v>
      </c>
      <c r="C23" s="113">
        <v>6979781.2699999996</v>
      </c>
    </row>
    <row r="24" spans="1:3" ht="45" outlineLevel="3" x14ac:dyDescent="0.25">
      <c r="A24" s="111" t="s">
        <v>250</v>
      </c>
      <c r="B24" s="112" t="s">
        <v>128</v>
      </c>
      <c r="C24" s="113">
        <v>3455102.35</v>
      </c>
    </row>
    <row r="25" spans="1:3" ht="30" outlineLevel="3" x14ac:dyDescent="0.25">
      <c r="A25" s="111" t="s">
        <v>251</v>
      </c>
      <c r="B25" s="112" t="s">
        <v>129</v>
      </c>
      <c r="C25" s="113">
        <v>50.05</v>
      </c>
    </row>
    <row r="26" spans="1:3" outlineLevel="1" x14ac:dyDescent="0.25">
      <c r="A26" s="111" t="s">
        <v>252</v>
      </c>
      <c r="B26" s="112" t="s">
        <v>130</v>
      </c>
      <c r="C26" s="114">
        <f>C27+C29</f>
        <v>7312790.2699999996</v>
      </c>
    </row>
    <row r="27" spans="1:3" outlineLevel="2" x14ac:dyDescent="0.25">
      <c r="A27" s="111" t="s">
        <v>253</v>
      </c>
      <c r="B27" s="112" t="s">
        <v>131</v>
      </c>
      <c r="C27" s="113">
        <f>C28</f>
        <v>2835469.12</v>
      </c>
    </row>
    <row r="28" spans="1:3" ht="45" outlineLevel="3" x14ac:dyDescent="0.25">
      <c r="A28" s="111" t="s">
        <v>254</v>
      </c>
      <c r="B28" s="112" t="s">
        <v>132</v>
      </c>
      <c r="C28" s="113">
        <v>2835469.12</v>
      </c>
    </row>
    <row r="29" spans="1:3" outlineLevel="2" x14ac:dyDescent="0.25">
      <c r="A29" s="111" t="s">
        <v>255</v>
      </c>
      <c r="B29" s="112" t="s">
        <v>133</v>
      </c>
      <c r="C29" s="113">
        <f>C30+C31</f>
        <v>4477321.1499999994</v>
      </c>
    </row>
    <row r="30" spans="1:3" ht="30" outlineLevel="3" x14ac:dyDescent="0.25">
      <c r="A30" s="111" t="s">
        <v>256</v>
      </c>
      <c r="B30" s="112" t="s">
        <v>134</v>
      </c>
      <c r="C30" s="113">
        <v>3432484.3</v>
      </c>
    </row>
    <row r="31" spans="1:3" ht="30" outlineLevel="3" x14ac:dyDescent="0.25">
      <c r="A31" s="111" t="s">
        <v>257</v>
      </c>
      <c r="B31" s="112" t="s">
        <v>135</v>
      </c>
      <c r="C31" s="113">
        <v>1044836.85</v>
      </c>
    </row>
    <row r="32" spans="1:3" outlineLevel="1" x14ac:dyDescent="0.25">
      <c r="A32" s="111" t="s">
        <v>258</v>
      </c>
      <c r="B32" s="112" t="s">
        <v>136</v>
      </c>
      <c r="C32" s="114">
        <v>21915</v>
      </c>
    </row>
    <row r="33" spans="1:3" ht="62.25" customHeight="1" outlineLevel="3" x14ac:dyDescent="0.25">
      <c r="A33" s="111" t="s">
        <v>259</v>
      </c>
      <c r="B33" s="112" t="s">
        <v>137</v>
      </c>
      <c r="C33" s="113">
        <v>21915</v>
      </c>
    </row>
    <row r="34" spans="1:3" ht="45" outlineLevel="1" x14ac:dyDescent="0.25">
      <c r="A34" s="111" t="s">
        <v>260</v>
      </c>
      <c r="B34" s="112" t="s">
        <v>138</v>
      </c>
      <c r="C34" s="114">
        <f>+C35+C36+C37+C38+C39</f>
        <v>5814579.8700000001</v>
      </c>
    </row>
    <row r="35" spans="1:3" ht="75" outlineLevel="3" x14ac:dyDescent="0.25">
      <c r="A35" s="111" t="s">
        <v>261</v>
      </c>
      <c r="B35" s="112" t="s">
        <v>139</v>
      </c>
      <c r="C35" s="113">
        <v>1074720.42</v>
      </c>
    </row>
    <row r="36" spans="1:3" ht="90" outlineLevel="3" x14ac:dyDescent="0.25">
      <c r="A36" s="111" t="s">
        <v>262</v>
      </c>
      <c r="B36" s="112" t="s">
        <v>140</v>
      </c>
      <c r="C36" s="113">
        <v>927287</v>
      </c>
    </row>
    <row r="37" spans="1:3" ht="60" outlineLevel="3" x14ac:dyDescent="0.25">
      <c r="A37" s="111" t="s">
        <v>263</v>
      </c>
      <c r="B37" s="112" t="s">
        <v>141</v>
      </c>
      <c r="C37" s="113">
        <v>3348745.36</v>
      </c>
    </row>
    <row r="38" spans="1:3" ht="45" outlineLevel="3" x14ac:dyDescent="0.25">
      <c r="A38" s="111" t="s">
        <v>264</v>
      </c>
      <c r="B38" s="112" t="s">
        <v>142</v>
      </c>
      <c r="C38" s="113">
        <v>167313.15</v>
      </c>
    </row>
    <row r="39" spans="1:3" ht="75" outlineLevel="3" x14ac:dyDescent="0.25">
      <c r="A39" s="111" t="s">
        <v>265</v>
      </c>
      <c r="B39" s="112" t="s">
        <v>143</v>
      </c>
      <c r="C39" s="113">
        <v>296513.94</v>
      </c>
    </row>
    <row r="40" spans="1:3" ht="30" outlineLevel="1" x14ac:dyDescent="0.25">
      <c r="A40" s="111" t="s">
        <v>266</v>
      </c>
      <c r="B40" s="112" t="s">
        <v>144</v>
      </c>
      <c r="C40" s="114">
        <f>C41+C42</f>
        <v>1148014.43</v>
      </c>
    </row>
    <row r="41" spans="1:3" ht="30" outlineLevel="3" x14ac:dyDescent="0.25">
      <c r="A41" s="111" t="s">
        <v>267</v>
      </c>
      <c r="B41" s="112" t="s">
        <v>154</v>
      </c>
      <c r="C41" s="113">
        <v>1095300</v>
      </c>
    </row>
    <row r="42" spans="1:3" ht="30" outlineLevel="3" x14ac:dyDescent="0.25">
      <c r="A42" s="111" t="s">
        <v>268</v>
      </c>
      <c r="B42" s="112" t="s">
        <v>145</v>
      </c>
      <c r="C42" s="113">
        <v>52714.43</v>
      </c>
    </row>
    <row r="43" spans="1:3" ht="30" outlineLevel="1" x14ac:dyDescent="0.25">
      <c r="A43" s="111" t="s">
        <v>269</v>
      </c>
      <c r="B43" s="112" t="s">
        <v>224</v>
      </c>
      <c r="C43" s="114">
        <v>242303.96</v>
      </c>
    </row>
    <row r="44" spans="1:3" ht="45" outlineLevel="3" x14ac:dyDescent="0.25">
      <c r="A44" s="111" t="s">
        <v>270</v>
      </c>
      <c r="B44" s="112" t="s">
        <v>225</v>
      </c>
      <c r="C44" s="113">
        <v>242303.96</v>
      </c>
    </row>
    <row r="45" spans="1:3" outlineLevel="1" x14ac:dyDescent="0.25">
      <c r="A45" s="111" t="s">
        <v>271</v>
      </c>
      <c r="B45" s="112" t="s">
        <v>146</v>
      </c>
      <c r="C45" s="114">
        <f>C46+C47</f>
        <v>389633.64</v>
      </c>
    </row>
    <row r="46" spans="1:3" ht="75" outlineLevel="3" x14ac:dyDescent="0.25">
      <c r="A46" s="111" t="s">
        <v>272</v>
      </c>
      <c r="B46" s="112" t="s">
        <v>226</v>
      </c>
      <c r="C46" s="113">
        <v>135728.22</v>
      </c>
    </row>
    <row r="47" spans="1:3" ht="150" outlineLevel="3" x14ac:dyDescent="0.25">
      <c r="A47" s="111" t="s">
        <v>273</v>
      </c>
      <c r="B47" s="112" t="s">
        <v>227</v>
      </c>
      <c r="C47" s="113">
        <v>253905.42</v>
      </c>
    </row>
    <row r="48" spans="1:3" outlineLevel="1" x14ac:dyDescent="0.25">
      <c r="A48" s="111" t="s">
        <v>274</v>
      </c>
      <c r="B48" s="112" t="s">
        <v>147</v>
      </c>
      <c r="C48" s="114">
        <v>98.62</v>
      </c>
    </row>
    <row r="49" spans="1:3" outlineLevel="3" x14ac:dyDescent="0.25">
      <c r="A49" s="111" t="s">
        <v>275</v>
      </c>
      <c r="B49" s="112" t="s">
        <v>148</v>
      </c>
      <c r="C49" s="113">
        <v>98.62</v>
      </c>
    </row>
    <row r="50" spans="1:3" x14ac:dyDescent="0.25">
      <c r="A50" s="111" t="s">
        <v>276</v>
      </c>
      <c r="B50" s="112" t="s">
        <v>149</v>
      </c>
      <c r="C50" s="113">
        <f>C51+C63+C65</f>
        <v>76997601.540000007</v>
      </c>
    </row>
    <row r="51" spans="1:3" ht="45" outlineLevel="1" x14ac:dyDescent="0.25">
      <c r="A51" s="111" t="s">
        <v>277</v>
      </c>
      <c r="B51" s="112" t="s">
        <v>228</v>
      </c>
      <c r="C51" s="113">
        <f>C52+C53+C54+C55+C56+C57+C58+C59+C60+C61+C62</f>
        <v>76772246.840000004</v>
      </c>
    </row>
    <row r="52" spans="1:3" ht="29.25" customHeight="1" outlineLevel="3" x14ac:dyDescent="0.25">
      <c r="A52" s="111" t="s">
        <v>278</v>
      </c>
      <c r="B52" s="112" t="s">
        <v>164</v>
      </c>
      <c r="C52" s="113">
        <v>17073965</v>
      </c>
    </row>
    <row r="53" spans="1:3" ht="29.25" customHeight="1" outlineLevel="3" x14ac:dyDescent="0.25">
      <c r="A53" s="111" t="s">
        <v>279</v>
      </c>
      <c r="B53" s="112" t="s">
        <v>229</v>
      </c>
      <c r="C53" s="113">
        <v>444462</v>
      </c>
    </row>
    <row r="54" spans="1:3" ht="30" outlineLevel="3" x14ac:dyDescent="0.25">
      <c r="A54" s="111" t="s">
        <v>280</v>
      </c>
      <c r="B54" s="112" t="s">
        <v>165</v>
      </c>
      <c r="C54" s="113">
        <v>6437195.3200000003</v>
      </c>
    </row>
    <row r="55" spans="1:3" ht="60" outlineLevel="3" x14ac:dyDescent="0.25">
      <c r="A55" s="111" t="s">
        <v>177</v>
      </c>
      <c r="B55" s="112" t="s">
        <v>166</v>
      </c>
      <c r="C55" s="113">
        <v>2954312.4</v>
      </c>
    </row>
    <row r="56" spans="1:3" ht="30" outlineLevel="3" x14ac:dyDescent="0.25">
      <c r="A56" s="111" t="s">
        <v>281</v>
      </c>
      <c r="B56" s="112" t="s">
        <v>167</v>
      </c>
      <c r="C56" s="113">
        <v>13228217</v>
      </c>
    </row>
    <row r="57" spans="1:3" ht="60" outlineLevel="3" x14ac:dyDescent="0.25">
      <c r="A57" s="111" t="s">
        <v>282</v>
      </c>
      <c r="B57" s="112" t="s">
        <v>230</v>
      </c>
      <c r="C57" s="113">
        <v>1000</v>
      </c>
    </row>
    <row r="58" spans="1:3" ht="45" outlineLevel="3" x14ac:dyDescent="0.25">
      <c r="A58" s="111" t="s">
        <v>283</v>
      </c>
      <c r="B58" s="112" t="s">
        <v>168</v>
      </c>
      <c r="C58" s="113">
        <v>689342.02</v>
      </c>
    </row>
    <row r="59" spans="1:3" ht="60.75" customHeight="1" outlineLevel="3" x14ac:dyDescent="0.25">
      <c r="A59" s="111" t="s">
        <v>284</v>
      </c>
      <c r="B59" s="112" t="s">
        <v>169</v>
      </c>
      <c r="C59" s="113">
        <v>634585</v>
      </c>
    </row>
    <row r="60" spans="1:3" ht="30" outlineLevel="3" x14ac:dyDescent="0.25">
      <c r="A60" s="111" t="s">
        <v>178</v>
      </c>
      <c r="B60" s="112" t="s">
        <v>170</v>
      </c>
      <c r="C60" s="113">
        <v>1346032.91</v>
      </c>
    </row>
    <row r="61" spans="1:3" ht="45" outlineLevel="3" x14ac:dyDescent="0.25">
      <c r="A61" s="111" t="s">
        <v>179</v>
      </c>
      <c r="B61" s="112" t="s">
        <v>171</v>
      </c>
      <c r="C61" s="113">
        <v>3769445.54</v>
      </c>
    </row>
    <row r="62" spans="1:3" ht="45" outlineLevel="3" x14ac:dyDescent="0.25">
      <c r="A62" s="111" t="s">
        <v>285</v>
      </c>
      <c r="B62" s="112" t="s">
        <v>231</v>
      </c>
      <c r="C62" s="113">
        <v>30193689.649999999</v>
      </c>
    </row>
    <row r="63" spans="1:3" ht="30" outlineLevel="1" x14ac:dyDescent="0.25">
      <c r="A63" s="111" t="s">
        <v>286</v>
      </c>
      <c r="B63" s="112" t="s">
        <v>172</v>
      </c>
      <c r="C63" s="113">
        <v>12868.7</v>
      </c>
    </row>
    <row r="64" spans="1:3" ht="61.5" customHeight="1" outlineLevel="3" x14ac:dyDescent="0.25">
      <c r="A64" s="111" t="s">
        <v>287</v>
      </c>
      <c r="B64" s="112" t="s">
        <v>173</v>
      </c>
      <c r="C64" s="113">
        <v>12868.7</v>
      </c>
    </row>
    <row r="65" spans="1:3" outlineLevel="1" x14ac:dyDescent="0.25">
      <c r="A65" s="111" t="s">
        <v>288</v>
      </c>
      <c r="B65" s="112" t="s">
        <v>150</v>
      </c>
      <c r="C65" s="113">
        <v>212486</v>
      </c>
    </row>
    <row r="66" spans="1:3" ht="30" outlineLevel="3" x14ac:dyDescent="0.25">
      <c r="A66" s="111" t="s">
        <v>289</v>
      </c>
      <c r="B66" s="112" t="s">
        <v>174</v>
      </c>
      <c r="C66" s="113">
        <v>212486</v>
      </c>
    </row>
    <row r="67" spans="1:3" x14ac:dyDescent="0.25">
      <c r="A67" s="103"/>
      <c r="B67" s="103"/>
      <c r="C67" s="103"/>
    </row>
  </sheetData>
  <mergeCells count="4">
    <mergeCell ref="A3:C3"/>
    <mergeCell ref="B1:C1"/>
    <mergeCell ref="A5:A6"/>
    <mergeCell ref="B5:B6"/>
  </mergeCells>
  <pageMargins left="0.70866141732283472" right="0.51181102362204722" top="0.55118110236220474" bottom="0.55118110236220474" header="0" footer="0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19"/>
  <sheetViews>
    <sheetView zoomScaleNormal="100" workbookViewId="0">
      <selection activeCell="A139" sqref="A139"/>
    </sheetView>
  </sheetViews>
  <sheetFormatPr defaultRowHeight="12.75" x14ac:dyDescent="0.2"/>
  <cols>
    <col min="1" max="1" width="84.7109375" style="116" customWidth="1"/>
    <col min="2" max="2" width="7.7109375" style="5" customWidth="1"/>
    <col min="3" max="3" width="8.28515625" style="149" customWidth="1"/>
    <col min="4" max="4" width="16.85546875" style="5" customWidth="1"/>
    <col min="5" max="5" width="12.42578125" style="5" customWidth="1"/>
    <col min="6" max="6" width="18.140625" style="5" customWidth="1"/>
    <col min="7" max="7" width="17.7109375" style="5" customWidth="1"/>
    <col min="8" max="256" width="9.140625" style="5"/>
    <col min="257" max="257" width="84.7109375" style="5" customWidth="1"/>
    <col min="258" max="258" width="7.7109375" style="5" customWidth="1"/>
    <col min="259" max="259" width="8.28515625" style="5" customWidth="1"/>
    <col min="260" max="260" width="16.85546875" style="5" customWidth="1"/>
    <col min="261" max="261" width="12.42578125" style="5" customWidth="1"/>
    <col min="262" max="262" width="16.85546875" style="5" customWidth="1"/>
    <col min="263" max="512" width="9.140625" style="5"/>
    <col min="513" max="513" width="84.7109375" style="5" customWidth="1"/>
    <col min="514" max="514" width="7.7109375" style="5" customWidth="1"/>
    <col min="515" max="515" width="8.28515625" style="5" customWidth="1"/>
    <col min="516" max="516" width="16.85546875" style="5" customWidth="1"/>
    <col min="517" max="517" width="12.42578125" style="5" customWidth="1"/>
    <col min="518" max="518" width="16.85546875" style="5" customWidth="1"/>
    <col min="519" max="768" width="9.140625" style="5"/>
    <col min="769" max="769" width="84.7109375" style="5" customWidth="1"/>
    <col min="770" max="770" width="7.7109375" style="5" customWidth="1"/>
    <col min="771" max="771" width="8.28515625" style="5" customWidth="1"/>
    <col min="772" max="772" width="16.85546875" style="5" customWidth="1"/>
    <col min="773" max="773" width="12.42578125" style="5" customWidth="1"/>
    <col min="774" max="774" width="16.85546875" style="5" customWidth="1"/>
    <col min="775" max="1024" width="9.140625" style="5"/>
    <col min="1025" max="1025" width="84.7109375" style="5" customWidth="1"/>
    <col min="1026" max="1026" width="7.7109375" style="5" customWidth="1"/>
    <col min="1027" max="1027" width="8.28515625" style="5" customWidth="1"/>
    <col min="1028" max="1028" width="16.85546875" style="5" customWidth="1"/>
    <col min="1029" max="1029" width="12.42578125" style="5" customWidth="1"/>
    <col min="1030" max="1030" width="16.85546875" style="5" customWidth="1"/>
    <col min="1031" max="1280" width="9.140625" style="5"/>
    <col min="1281" max="1281" width="84.7109375" style="5" customWidth="1"/>
    <col min="1282" max="1282" width="7.7109375" style="5" customWidth="1"/>
    <col min="1283" max="1283" width="8.28515625" style="5" customWidth="1"/>
    <col min="1284" max="1284" width="16.85546875" style="5" customWidth="1"/>
    <col min="1285" max="1285" width="12.42578125" style="5" customWidth="1"/>
    <col min="1286" max="1286" width="16.85546875" style="5" customWidth="1"/>
    <col min="1287" max="1536" width="9.140625" style="5"/>
    <col min="1537" max="1537" width="84.7109375" style="5" customWidth="1"/>
    <col min="1538" max="1538" width="7.7109375" style="5" customWidth="1"/>
    <col min="1539" max="1539" width="8.28515625" style="5" customWidth="1"/>
    <col min="1540" max="1540" width="16.85546875" style="5" customWidth="1"/>
    <col min="1541" max="1541" width="12.42578125" style="5" customWidth="1"/>
    <col min="1542" max="1542" width="16.85546875" style="5" customWidth="1"/>
    <col min="1543" max="1792" width="9.140625" style="5"/>
    <col min="1793" max="1793" width="84.7109375" style="5" customWidth="1"/>
    <col min="1794" max="1794" width="7.7109375" style="5" customWidth="1"/>
    <col min="1795" max="1795" width="8.28515625" style="5" customWidth="1"/>
    <col min="1796" max="1796" width="16.85546875" style="5" customWidth="1"/>
    <col min="1797" max="1797" width="12.42578125" style="5" customWidth="1"/>
    <col min="1798" max="1798" width="16.85546875" style="5" customWidth="1"/>
    <col min="1799" max="2048" width="9.140625" style="5"/>
    <col min="2049" max="2049" width="84.7109375" style="5" customWidth="1"/>
    <col min="2050" max="2050" width="7.7109375" style="5" customWidth="1"/>
    <col min="2051" max="2051" width="8.28515625" style="5" customWidth="1"/>
    <col min="2052" max="2052" width="16.85546875" style="5" customWidth="1"/>
    <col min="2053" max="2053" width="12.42578125" style="5" customWidth="1"/>
    <col min="2054" max="2054" width="16.85546875" style="5" customWidth="1"/>
    <col min="2055" max="2304" width="9.140625" style="5"/>
    <col min="2305" max="2305" width="84.7109375" style="5" customWidth="1"/>
    <col min="2306" max="2306" width="7.7109375" style="5" customWidth="1"/>
    <col min="2307" max="2307" width="8.28515625" style="5" customWidth="1"/>
    <col min="2308" max="2308" width="16.85546875" style="5" customWidth="1"/>
    <col min="2309" max="2309" width="12.42578125" style="5" customWidth="1"/>
    <col min="2310" max="2310" width="16.85546875" style="5" customWidth="1"/>
    <col min="2311" max="2560" width="9.140625" style="5"/>
    <col min="2561" max="2561" width="84.7109375" style="5" customWidth="1"/>
    <col min="2562" max="2562" width="7.7109375" style="5" customWidth="1"/>
    <col min="2563" max="2563" width="8.28515625" style="5" customWidth="1"/>
    <col min="2564" max="2564" width="16.85546875" style="5" customWidth="1"/>
    <col min="2565" max="2565" width="12.42578125" style="5" customWidth="1"/>
    <col min="2566" max="2566" width="16.85546875" style="5" customWidth="1"/>
    <col min="2567" max="2816" width="9.140625" style="5"/>
    <col min="2817" max="2817" width="84.7109375" style="5" customWidth="1"/>
    <col min="2818" max="2818" width="7.7109375" style="5" customWidth="1"/>
    <col min="2819" max="2819" width="8.28515625" style="5" customWidth="1"/>
    <col min="2820" max="2820" width="16.85546875" style="5" customWidth="1"/>
    <col min="2821" max="2821" width="12.42578125" style="5" customWidth="1"/>
    <col min="2822" max="2822" width="16.85546875" style="5" customWidth="1"/>
    <col min="2823" max="3072" width="9.140625" style="5"/>
    <col min="3073" max="3073" width="84.7109375" style="5" customWidth="1"/>
    <col min="3074" max="3074" width="7.7109375" style="5" customWidth="1"/>
    <col min="3075" max="3075" width="8.28515625" style="5" customWidth="1"/>
    <col min="3076" max="3076" width="16.85546875" style="5" customWidth="1"/>
    <col min="3077" max="3077" width="12.42578125" style="5" customWidth="1"/>
    <col min="3078" max="3078" width="16.85546875" style="5" customWidth="1"/>
    <col min="3079" max="3328" width="9.140625" style="5"/>
    <col min="3329" max="3329" width="84.7109375" style="5" customWidth="1"/>
    <col min="3330" max="3330" width="7.7109375" style="5" customWidth="1"/>
    <col min="3331" max="3331" width="8.28515625" style="5" customWidth="1"/>
    <col min="3332" max="3332" width="16.85546875" style="5" customWidth="1"/>
    <col min="3333" max="3333" width="12.42578125" style="5" customWidth="1"/>
    <col min="3334" max="3334" width="16.85546875" style="5" customWidth="1"/>
    <col min="3335" max="3584" width="9.140625" style="5"/>
    <col min="3585" max="3585" width="84.7109375" style="5" customWidth="1"/>
    <col min="3586" max="3586" width="7.7109375" style="5" customWidth="1"/>
    <col min="3587" max="3587" width="8.28515625" style="5" customWidth="1"/>
    <col min="3588" max="3588" width="16.85546875" style="5" customWidth="1"/>
    <col min="3589" max="3589" width="12.42578125" style="5" customWidth="1"/>
    <col min="3590" max="3590" width="16.85546875" style="5" customWidth="1"/>
    <col min="3591" max="3840" width="9.140625" style="5"/>
    <col min="3841" max="3841" width="84.7109375" style="5" customWidth="1"/>
    <col min="3842" max="3842" width="7.7109375" style="5" customWidth="1"/>
    <col min="3843" max="3843" width="8.28515625" style="5" customWidth="1"/>
    <col min="3844" max="3844" width="16.85546875" style="5" customWidth="1"/>
    <col min="3845" max="3845" width="12.42578125" style="5" customWidth="1"/>
    <col min="3846" max="3846" width="16.85546875" style="5" customWidth="1"/>
    <col min="3847" max="4096" width="9.140625" style="5"/>
    <col min="4097" max="4097" width="84.7109375" style="5" customWidth="1"/>
    <col min="4098" max="4098" width="7.7109375" style="5" customWidth="1"/>
    <col min="4099" max="4099" width="8.28515625" style="5" customWidth="1"/>
    <col min="4100" max="4100" width="16.85546875" style="5" customWidth="1"/>
    <col min="4101" max="4101" width="12.42578125" style="5" customWidth="1"/>
    <col min="4102" max="4102" width="16.85546875" style="5" customWidth="1"/>
    <col min="4103" max="4352" width="9.140625" style="5"/>
    <col min="4353" max="4353" width="84.7109375" style="5" customWidth="1"/>
    <col min="4354" max="4354" width="7.7109375" style="5" customWidth="1"/>
    <col min="4355" max="4355" width="8.28515625" style="5" customWidth="1"/>
    <col min="4356" max="4356" width="16.85546875" style="5" customWidth="1"/>
    <col min="4357" max="4357" width="12.42578125" style="5" customWidth="1"/>
    <col min="4358" max="4358" width="16.85546875" style="5" customWidth="1"/>
    <col min="4359" max="4608" width="9.140625" style="5"/>
    <col min="4609" max="4609" width="84.7109375" style="5" customWidth="1"/>
    <col min="4610" max="4610" width="7.7109375" style="5" customWidth="1"/>
    <col min="4611" max="4611" width="8.28515625" style="5" customWidth="1"/>
    <col min="4612" max="4612" width="16.85546875" style="5" customWidth="1"/>
    <col min="4613" max="4613" width="12.42578125" style="5" customWidth="1"/>
    <col min="4614" max="4614" width="16.85546875" style="5" customWidth="1"/>
    <col min="4615" max="4864" width="9.140625" style="5"/>
    <col min="4865" max="4865" width="84.7109375" style="5" customWidth="1"/>
    <col min="4866" max="4866" width="7.7109375" style="5" customWidth="1"/>
    <col min="4867" max="4867" width="8.28515625" style="5" customWidth="1"/>
    <col min="4868" max="4868" width="16.85546875" style="5" customWidth="1"/>
    <col min="4869" max="4869" width="12.42578125" style="5" customWidth="1"/>
    <col min="4870" max="4870" width="16.85546875" style="5" customWidth="1"/>
    <col min="4871" max="5120" width="9.140625" style="5"/>
    <col min="5121" max="5121" width="84.7109375" style="5" customWidth="1"/>
    <col min="5122" max="5122" width="7.7109375" style="5" customWidth="1"/>
    <col min="5123" max="5123" width="8.28515625" style="5" customWidth="1"/>
    <col min="5124" max="5124" width="16.85546875" style="5" customWidth="1"/>
    <col min="5125" max="5125" width="12.42578125" style="5" customWidth="1"/>
    <col min="5126" max="5126" width="16.85546875" style="5" customWidth="1"/>
    <col min="5127" max="5376" width="9.140625" style="5"/>
    <col min="5377" max="5377" width="84.7109375" style="5" customWidth="1"/>
    <col min="5378" max="5378" width="7.7109375" style="5" customWidth="1"/>
    <col min="5379" max="5379" width="8.28515625" style="5" customWidth="1"/>
    <col min="5380" max="5380" width="16.85546875" style="5" customWidth="1"/>
    <col min="5381" max="5381" width="12.42578125" style="5" customWidth="1"/>
    <col min="5382" max="5382" width="16.85546875" style="5" customWidth="1"/>
    <col min="5383" max="5632" width="9.140625" style="5"/>
    <col min="5633" max="5633" width="84.7109375" style="5" customWidth="1"/>
    <col min="5634" max="5634" width="7.7109375" style="5" customWidth="1"/>
    <col min="5635" max="5635" width="8.28515625" style="5" customWidth="1"/>
    <col min="5636" max="5636" width="16.85546875" style="5" customWidth="1"/>
    <col min="5637" max="5637" width="12.42578125" style="5" customWidth="1"/>
    <col min="5638" max="5638" width="16.85546875" style="5" customWidth="1"/>
    <col min="5639" max="5888" width="9.140625" style="5"/>
    <col min="5889" max="5889" width="84.7109375" style="5" customWidth="1"/>
    <col min="5890" max="5890" width="7.7109375" style="5" customWidth="1"/>
    <col min="5891" max="5891" width="8.28515625" style="5" customWidth="1"/>
    <col min="5892" max="5892" width="16.85546875" style="5" customWidth="1"/>
    <col min="5893" max="5893" width="12.42578125" style="5" customWidth="1"/>
    <col min="5894" max="5894" width="16.85546875" style="5" customWidth="1"/>
    <col min="5895" max="6144" width="9.140625" style="5"/>
    <col min="6145" max="6145" width="84.7109375" style="5" customWidth="1"/>
    <col min="6146" max="6146" width="7.7109375" style="5" customWidth="1"/>
    <col min="6147" max="6147" width="8.28515625" style="5" customWidth="1"/>
    <col min="6148" max="6148" width="16.85546875" style="5" customWidth="1"/>
    <col min="6149" max="6149" width="12.42578125" style="5" customWidth="1"/>
    <col min="6150" max="6150" width="16.85546875" style="5" customWidth="1"/>
    <col min="6151" max="6400" width="9.140625" style="5"/>
    <col min="6401" max="6401" width="84.7109375" style="5" customWidth="1"/>
    <col min="6402" max="6402" width="7.7109375" style="5" customWidth="1"/>
    <col min="6403" max="6403" width="8.28515625" style="5" customWidth="1"/>
    <col min="6404" max="6404" width="16.85546875" style="5" customWidth="1"/>
    <col min="6405" max="6405" width="12.42578125" style="5" customWidth="1"/>
    <col min="6406" max="6406" width="16.85546875" style="5" customWidth="1"/>
    <col min="6407" max="6656" width="9.140625" style="5"/>
    <col min="6657" max="6657" width="84.7109375" style="5" customWidth="1"/>
    <col min="6658" max="6658" width="7.7109375" style="5" customWidth="1"/>
    <col min="6659" max="6659" width="8.28515625" style="5" customWidth="1"/>
    <col min="6660" max="6660" width="16.85546875" style="5" customWidth="1"/>
    <col min="6661" max="6661" width="12.42578125" style="5" customWidth="1"/>
    <col min="6662" max="6662" width="16.85546875" style="5" customWidth="1"/>
    <col min="6663" max="6912" width="9.140625" style="5"/>
    <col min="6913" max="6913" width="84.7109375" style="5" customWidth="1"/>
    <col min="6914" max="6914" width="7.7109375" style="5" customWidth="1"/>
    <col min="6915" max="6915" width="8.28515625" style="5" customWidth="1"/>
    <col min="6916" max="6916" width="16.85546875" style="5" customWidth="1"/>
    <col min="6917" max="6917" width="12.42578125" style="5" customWidth="1"/>
    <col min="6918" max="6918" width="16.85546875" style="5" customWidth="1"/>
    <col min="6919" max="7168" width="9.140625" style="5"/>
    <col min="7169" max="7169" width="84.7109375" style="5" customWidth="1"/>
    <col min="7170" max="7170" width="7.7109375" style="5" customWidth="1"/>
    <col min="7171" max="7171" width="8.28515625" style="5" customWidth="1"/>
    <col min="7172" max="7172" width="16.85546875" style="5" customWidth="1"/>
    <col min="7173" max="7173" width="12.42578125" style="5" customWidth="1"/>
    <col min="7174" max="7174" width="16.85546875" style="5" customWidth="1"/>
    <col min="7175" max="7424" width="9.140625" style="5"/>
    <col min="7425" max="7425" width="84.7109375" style="5" customWidth="1"/>
    <col min="7426" max="7426" width="7.7109375" style="5" customWidth="1"/>
    <col min="7427" max="7427" width="8.28515625" style="5" customWidth="1"/>
    <col min="7428" max="7428" width="16.85546875" style="5" customWidth="1"/>
    <col min="7429" max="7429" width="12.42578125" style="5" customWidth="1"/>
    <col min="7430" max="7430" width="16.85546875" style="5" customWidth="1"/>
    <col min="7431" max="7680" width="9.140625" style="5"/>
    <col min="7681" max="7681" width="84.7109375" style="5" customWidth="1"/>
    <col min="7682" max="7682" width="7.7109375" style="5" customWidth="1"/>
    <col min="7683" max="7683" width="8.28515625" style="5" customWidth="1"/>
    <col min="7684" max="7684" width="16.85546875" style="5" customWidth="1"/>
    <col min="7685" max="7685" width="12.42578125" style="5" customWidth="1"/>
    <col min="7686" max="7686" width="16.85546875" style="5" customWidth="1"/>
    <col min="7687" max="7936" width="9.140625" style="5"/>
    <col min="7937" max="7937" width="84.7109375" style="5" customWidth="1"/>
    <col min="7938" max="7938" width="7.7109375" style="5" customWidth="1"/>
    <col min="7939" max="7939" width="8.28515625" style="5" customWidth="1"/>
    <col min="7940" max="7940" width="16.85546875" style="5" customWidth="1"/>
    <col min="7941" max="7941" width="12.42578125" style="5" customWidth="1"/>
    <col min="7942" max="7942" width="16.85546875" style="5" customWidth="1"/>
    <col min="7943" max="8192" width="9.140625" style="5"/>
    <col min="8193" max="8193" width="84.7109375" style="5" customWidth="1"/>
    <col min="8194" max="8194" width="7.7109375" style="5" customWidth="1"/>
    <col min="8195" max="8195" width="8.28515625" style="5" customWidth="1"/>
    <col min="8196" max="8196" width="16.85546875" style="5" customWidth="1"/>
    <col min="8197" max="8197" width="12.42578125" style="5" customWidth="1"/>
    <col min="8198" max="8198" width="16.85546875" style="5" customWidth="1"/>
    <col min="8199" max="8448" width="9.140625" style="5"/>
    <col min="8449" max="8449" width="84.7109375" style="5" customWidth="1"/>
    <col min="8450" max="8450" width="7.7109375" style="5" customWidth="1"/>
    <col min="8451" max="8451" width="8.28515625" style="5" customWidth="1"/>
    <col min="8452" max="8452" width="16.85546875" style="5" customWidth="1"/>
    <col min="8453" max="8453" width="12.42578125" style="5" customWidth="1"/>
    <col min="8454" max="8454" width="16.85546875" style="5" customWidth="1"/>
    <col min="8455" max="8704" width="9.140625" style="5"/>
    <col min="8705" max="8705" width="84.7109375" style="5" customWidth="1"/>
    <col min="8706" max="8706" width="7.7109375" style="5" customWidth="1"/>
    <col min="8707" max="8707" width="8.28515625" style="5" customWidth="1"/>
    <col min="8708" max="8708" width="16.85546875" style="5" customWidth="1"/>
    <col min="8709" max="8709" width="12.42578125" style="5" customWidth="1"/>
    <col min="8710" max="8710" width="16.85546875" style="5" customWidth="1"/>
    <col min="8711" max="8960" width="9.140625" style="5"/>
    <col min="8961" max="8961" width="84.7109375" style="5" customWidth="1"/>
    <col min="8962" max="8962" width="7.7109375" style="5" customWidth="1"/>
    <col min="8963" max="8963" width="8.28515625" style="5" customWidth="1"/>
    <col min="8964" max="8964" width="16.85546875" style="5" customWidth="1"/>
    <col min="8965" max="8965" width="12.42578125" style="5" customWidth="1"/>
    <col min="8966" max="8966" width="16.85546875" style="5" customWidth="1"/>
    <col min="8967" max="9216" width="9.140625" style="5"/>
    <col min="9217" max="9217" width="84.7109375" style="5" customWidth="1"/>
    <col min="9218" max="9218" width="7.7109375" style="5" customWidth="1"/>
    <col min="9219" max="9219" width="8.28515625" style="5" customWidth="1"/>
    <col min="9220" max="9220" width="16.85546875" style="5" customWidth="1"/>
    <col min="9221" max="9221" width="12.42578125" style="5" customWidth="1"/>
    <col min="9222" max="9222" width="16.85546875" style="5" customWidth="1"/>
    <col min="9223" max="9472" width="9.140625" style="5"/>
    <col min="9473" max="9473" width="84.7109375" style="5" customWidth="1"/>
    <col min="9474" max="9474" width="7.7109375" style="5" customWidth="1"/>
    <col min="9475" max="9475" width="8.28515625" style="5" customWidth="1"/>
    <col min="9476" max="9476" width="16.85546875" style="5" customWidth="1"/>
    <col min="9477" max="9477" width="12.42578125" style="5" customWidth="1"/>
    <col min="9478" max="9478" width="16.85546875" style="5" customWidth="1"/>
    <col min="9479" max="9728" width="9.140625" style="5"/>
    <col min="9729" max="9729" width="84.7109375" style="5" customWidth="1"/>
    <col min="9730" max="9730" width="7.7109375" style="5" customWidth="1"/>
    <col min="9731" max="9731" width="8.28515625" style="5" customWidth="1"/>
    <col min="9732" max="9732" width="16.85546875" style="5" customWidth="1"/>
    <col min="9733" max="9733" width="12.42578125" style="5" customWidth="1"/>
    <col min="9734" max="9734" width="16.85546875" style="5" customWidth="1"/>
    <col min="9735" max="9984" width="9.140625" style="5"/>
    <col min="9985" max="9985" width="84.7109375" style="5" customWidth="1"/>
    <col min="9986" max="9986" width="7.7109375" style="5" customWidth="1"/>
    <col min="9987" max="9987" width="8.28515625" style="5" customWidth="1"/>
    <col min="9988" max="9988" width="16.85546875" style="5" customWidth="1"/>
    <col min="9989" max="9989" width="12.42578125" style="5" customWidth="1"/>
    <col min="9990" max="9990" width="16.85546875" style="5" customWidth="1"/>
    <col min="9991" max="10240" width="9.140625" style="5"/>
    <col min="10241" max="10241" width="84.7109375" style="5" customWidth="1"/>
    <col min="10242" max="10242" width="7.7109375" style="5" customWidth="1"/>
    <col min="10243" max="10243" width="8.28515625" style="5" customWidth="1"/>
    <col min="10244" max="10244" width="16.85546875" style="5" customWidth="1"/>
    <col min="10245" max="10245" width="12.42578125" style="5" customWidth="1"/>
    <col min="10246" max="10246" width="16.85546875" style="5" customWidth="1"/>
    <col min="10247" max="10496" width="9.140625" style="5"/>
    <col min="10497" max="10497" width="84.7109375" style="5" customWidth="1"/>
    <col min="10498" max="10498" width="7.7109375" style="5" customWidth="1"/>
    <col min="10499" max="10499" width="8.28515625" style="5" customWidth="1"/>
    <col min="10500" max="10500" width="16.85546875" style="5" customWidth="1"/>
    <col min="10501" max="10501" width="12.42578125" style="5" customWidth="1"/>
    <col min="10502" max="10502" width="16.85546875" style="5" customWidth="1"/>
    <col min="10503" max="10752" width="9.140625" style="5"/>
    <col min="10753" max="10753" width="84.7109375" style="5" customWidth="1"/>
    <col min="10754" max="10754" width="7.7109375" style="5" customWidth="1"/>
    <col min="10755" max="10755" width="8.28515625" style="5" customWidth="1"/>
    <col min="10756" max="10756" width="16.85546875" style="5" customWidth="1"/>
    <col min="10757" max="10757" width="12.42578125" style="5" customWidth="1"/>
    <col min="10758" max="10758" width="16.85546875" style="5" customWidth="1"/>
    <col min="10759" max="11008" width="9.140625" style="5"/>
    <col min="11009" max="11009" width="84.7109375" style="5" customWidth="1"/>
    <col min="11010" max="11010" width="7.7109375" style="5" customWidth="1"/>
    <col min="11011" max="11011" width="8.28515625" style="5" customWidth="1"/>
    <col min="11012" max="11012" width="16.85546875" style="5" customWidth="1"/>
    <col min="11013" max="11013" width="12.42578125" style="5" customWidth="1"/>
    <col min="11014" max="11014" width="16.85546875" style="5" customWidth="1"/>
    <col min="11015" max="11264" width="9.140625" style="5"/>
    <col min="11265" max="11265" width="84.7109375" style="5" customWidth="1"/>
    <col min="11266" max="11266" width="7.7109375" style="5" customWidth="1"/>
    <col min="11267" max="11267" width="8.28515625" style="5" customWidth="1"/>
    <col min="11268" max="11268" width="16.85546875" style="5" customWidth="1"/>
    <col min="11269" max="11269" width="12.42578125" style="5" customWidth="1"/>
    <col min="11270" max="11270" width="16.85546875" style="5" customWidth="1"/>
    <col min="11271" max="11520" width="9.140625" style="5"/>
    <col min="11521" max="11521" width="84.7109375" style="5" customWidth="1"/>
    <col min="11522" max="11522" width="7.7109375" style="5" customWidth="1"/>
    <col min="11523" max="11523" width="8.28515625" style="5" customWidth="1"/>
    <col min="11524" max="11524" width="16.85546875" style="5" customWidth="1"/>
    <col min="11525" max="11525" width="12.42578125" style="5" customWidth="1"/>
    <col min="11526" max="11526" width="16.85546875" style="5" customWidth="1"/>
    <col min="11527" max="11776" width="9.140625" style="5"/>
    <col min="11777" max="11777" width="84.7109375" style="5" customWidth="1"/>
    <col min="11778" max="11778" width="7.7109375" style="5" customWidth="1"/>
    <col min="11779" max="11779" width="8.28515625" style="5" customWidth="1"/>
    <col min="11780" max="11780" width="16.85546875" style="5" customWidth="1"/>
    <col min="11781" max="11781" width="12.42578125" style="5" customWidth="1"/>
    <col min="11782" max="11782" width="16.85546875" style="5" customWidth="1"/>
    <col min="11783" max="12032" width="9.140625" style="5"/>
    <col min="12033" max="12033" width="84.7109375" style="5" customWidth="1"/>
    <col min="12034" max="12034" width="7.7109375" style="5" customWidth="1"/>
    <col min="12035" max="12035" width="8.28515625" style="5" customWidth="1"/>
    <col min="12036" max="12036" width="16.85546875" style="5" customWidth="1"/>
    <col min="12037" max="12037" width="12.42578125" style="5" customWidth="1"/>
    <col min="12038" max="12038" width="16.85546875" style="5" customWidth="1"/>
    <col min="12039" max="12288" width="9.140625" style="5"/>
    <col min="12289" max="12289" width="84.7109375" style="5" customWidth="1"/>
    <col min="12290" max="12290" width="7.7109375" style="5" customWidth="1"/>
    <col min="12291" max="12291" width="8.28515625" style="5" customWidth="1"/>
    <col min="12292" max="12292" width="16.85546875" style="5" customWidth="1"/>
    <col min="12293" max="12293" width="12.42578125" style="5" customWidth="1"/>
    <col min="12294" max="12294" width="16.85546875" style="5" customWidth="1"/>
    <col min="12295" max="12544" width="9.140625" style="5"/>
    <col min="12545" max="12545" width="84.7109375" style="5" customWidth="1"/>
    <col min="12546" max="12546" width="7.7109375" style="5" customWidth="1"/>
    <col min="12547" max="12547" width="8.28515625" style="5" customWidth="1"/>
    <col min="12548" max="12548" width="16.85546875" style="5" customWidth="1"/>
    <col min="12549" max="12549" width="12.42578125" style="5" customWidth="1"/>
    <col min="12550" max="12550" width="16.85546875" style="5" customWidth="1"/>
    <col min="12551" max="12800" width="9.140625" style="5"/>
    <col min="12801" max="12801" width="84.7109375" style="5" customWidth="1"/>
    <col min="12802" max="12802" width="7.7109375" style="5" customWidth="1"/>
    <col min="12803" max="12803" width="8.28515625" style="5" customWidth="1"/>
    <col min="12804" max="12804" width="16.85546875" style="5" customWidth="1"/>
    <col min="12805" max="12805" width="12.42578125" style="5" customWidth="1"/>
    <col min="12806" max="12806" width="16.85546875" style="5" customWidth="1"/>
    <col min="12807" max="13056" width="9.140625" style="5"/>
    <col min="13057" max="13057" width="84.7109375" style="5" customWidth="1"/>
    <col min="13058" max="13058" width="7.7109375" style="5" customWidth="1"/>
    <col min="13059" max="13059" width="8.28515625" style="5" customWidth="1"/>
    <col min="13060" max="13060" width="16.85546875" style="5" customWidth="1"/>
    <col min="13061" max="13061" width="12.42578125" style="5" customWidth="1"/>
    <col min="13062" max="13062" width="16.85546875" style="5" customWidth="1"/>
    <col min="13063" max="13312" width="9.140625" style="5"/>
    <col min="13313" max="13313" width="84.7109375" style="5" customWidth="1"/>
    <col min="13314" max="13314" width="7.7109375" style="5" customWidth="1"/>
    <col min="13315" max="13315" width="8.28515625" style="5" customWidth="1"/>
    <col min="13316" max="13316" width="16.85546875" style="5" customWidth="1"/>
    <col min="13317" max="13317" width="12.42578125" style="5" customWidth="1"/>
    <col min="13318" max="13318" width="16.85546875" style="5" customWidth="1"/>
    <col min="13319" max="13568" width="9.140625" style="5"/>
    <col min="13569" max="13569" width="84.7109375" style="5" customWidth="1"/>
    <col min="13570" max="13570" width="7.7109375" style="5" customWidth="1"/>
    <col min="13571" max="13571" width="8.28515625" style="5" customWidth="1"/>
    <col min="13572" max="13572" width="16.85546875" style="5" customWidth="1"/>
    <col min="13573" max="13573" width="12.42578125" style="5" customWidth="1"/>
    <col min="13574" max="13574" width="16.85546875" style="5" customWidth="1"/>
    <col min="13575" max="13824" width="9.140625" style="5"/>
    <col min="13825" max="13825" width="84.7109375" style="5" customWidth="1"/>
    <col min="13826" max="13826" width="7.7109375" style="5" customWidth="1"/>
    <col min="13827" max="13827" width="8.28515625" style="5" customWidth="1"/>
    <col min="13828" max="13828" width="16.85546875" style="5" customWidth="1"/>
    <col min="13829" max="13829" width="12.42578125" style="5" customWidth="1"/>
    <col min="13830" max="13830" width="16.85546875" style="5" customWidth="1"/>
    <col min="13831" max="14080" width="9.140625" style="5"/>
    <col min="14081" max="14081" width="84.7109375" style="5" customWidth="1"/>
    <col min="14082" max="14082" width="7.7109375" style="5" customWidth="1"/>
    <col min="14083" max="14083" width="8.28515625" style="5" customWidth="1"/>
    <col min="14084" max="14084" width="16.85546875" style="5" customWidth="1"/>
    <col min="14085" max="14085" width="12.42578125" style="5" customWidth="1"/>
    <col min="14086" max="14086" width="16.85546875" style="5" customWidth="1"/>
    <col min="14087" max="14336" width="9.140625" style="5"/>
    <col min="14337" max="14337" width="84.7109375" style="5" customWidth="1"/>
    <col min="14338" max="14338" width="7.7109375" style="5" customWidth="1"/>
    <col min="14339" max="14339" width="8.28515625" style="5" customWidth="1"/>
    <col min="14340" max="14340" width="16.85546875" style="5" customWidth="1"/>
    <col min="14341" max="14341" width="12.42578125" style="5" customWidth="1"/>
    <col min="14342" max="14342" width="16.85546875" style="5" customWidth="1"/>
    <col min="14343" max="14592" width="9.140625" style="5"/>
    <col min="14593" max="14593" width="84.7109375" style="5" customWidth="1"/>
    <col min="14594" max="14594" width="7.7109375" style="5" customWidth="1"/>
    <col min="14595" max="14595" width="8.28515625" style="5" customWidth="1"/>
    <col min="14596" max="14596" width="16.85546875" style="5" customWidth="1"/>
    <col min="14597" max="14597" width="12.42578125" style="5" customWidth="1"/>
    <col min="14598" max="14598" width="16.85546875" style="5" customWidth="1"/>
    <col min="14599" max="14848" width="9.140625" style="5"/>
    <col min="14849" max="14849" width="84.7109375" style="5" customWidth="1"/>
    <col min="14850" max="14850" width="7.7109375" style="5" customWidth="1"/>
    <col min="14851" max="14851" width="8.28515625" style="5" customWidth="1"/>
    <col min="14852" max="14852" width="16.85546875" style="5" customWidth="1"/>
    <col min="14853" max="14853" width="12.42578125" style="5" customWidth="1"/>
    <col min="14854" max="14854" width="16.85546875" style="5" customWidth="1"/>
    <col min="14855" max="15104" width="9.140625" style="5"/>
    <col min="15105" max="15105" width="84.7109375" style="5" customWidth="1"/>
    <col min="15106" max="15106" width="7.7109375" style="5" customWidth="1"/>
    <col min="15107" max="15107" width="8.28515625" style="5" customWidth="1"/>
    <col min="15108" max="15108" width="16.85546875" style="5" customWidth="1"/>
    <col min="15109" max="15109" width="12.42578125" style="5" customWidth="1"/>
    <col min="15110" max="15110" width="16.85546875" style="5" customWidth="1"/>
    <col min="15111" max="15360" width="9.140625" style="5"/>
    <col min="15361" max="15361" width="84.7109375" style="5" customWidth="1"/>
    <col min="15362" max="15362" width="7.7109375" style="5" customWidth="1"/>
    <col min="15363" max="15363" width="8.28515625" style="5" customWidth="1"/>
    <col min="15364" max="15364" width="16.85546875" style="5" customWidth="1"/>
    <col min="15365" max="15365" width="12.42578125" style="5" customWidth="1"/>
    <col min="15366" max="15366" width="16.85546875" style="5" customWidth="1"/>
    <col min="15367" max="15616" width="9.140625" style="5"/>
    <col min="15617" max="15617" width="84.7109375" style="5" customWidth="1"/>
    <col min="15618" max="15618" width="7.7109375" style="5" customWidth="1"/>
    <col min="15619" max="15619" width="8.28515625" style="5" customWidth="1"/>
    <col min="15620" max="15620" width="16.85546875" style="5" customWidth="1"/>
    <col min="15621" max="15621" width="12.42578125" style="5" customWidth="1"/>
    <col min="15622" max="15622" width="16.85546875" style="5" customWidth="1"/>
    <col min="15623" max="15872" width="9.140625" style="5"/>
    <col min="15873" max="15873" width="84.7109375" style="5" customWidth="1"/>
    <col min="15874" max="15874" width="7.7109375" style="5" customWidth="1"/>
    <col min="15875" max="15875" width="8.28515625" style="5" customWidth="1"/>
    <col min="15876" max="15876" width="16.85546875" style="5" customWidth="1"/>
    <col min="15877" max="15877" width="12.42578125" style="5" customWidth="1"/>
    <col min="15878" max="15878" width="16.85546875" style="5" customWidth="1"/>
    <col min="15879" max="16128" width="9.140625" style="5"/>
    <col min="16129" max="16129" width="84.7109375" style="5" customWidth="1"/>
    <col min="16130" max="16130" width="7.7109375" style="5" customWidth="1"/>
    <col min="16131" max="16131" width="8.28515625" style="5" customWidth="1"/>
    <col min="16132" max="16132" width="16.85546875" style="5" customWidth="1"/>
    <col min="16133" max="16133" width="12.42578125" style="5" customWidth="1"/>
    <col min="16134" max="16134" width="16.85546875" style="5" customWidth="1"/>
    <col min="16135" max="16384" width="9.140625" style="5"/>
  </cols>
  <sheetData>
    <row r="1" spans="1:7" ht="41.25" customHeight="1" x14ac:dyDescent="0.2">
      <c r="B1" s="117"/>
      <c r="C1" s="117"/>
      <c r="D1" s="4"/>
      <c r="E1" s="165" t="s">
        <v>478</v>
      </c>
      <c r="F1" s="165"/>
      <c r="G1" s="165"/>
    </row>
    <row r="2" spans="1:7" ht="16.5" x14ac:dyDescent="0.2">
      <c r="A2" s="164" t="s">
        <v>294</v>
      </c>
      <c r="B2" s="164"/>
      <c r="C2" s="164"/>
      <c r="D2" s="164"/>
      <c r="E2" s="164"/>
      <c r="F2" s="164"/>
    </row>
    <row r="3" spans="1:7" x14ac:dyDescent="0.2">
      <c r="B3" s="116"/>
      <c r="C3" s="118"/>
      <c r="D3" s="116"/>
      <c r="E3" s="116"/>
      <c r="F3" s="48"/>
      <c r="G3" s="48" t="s">
        <v>112</v>
      </c>
    </row>
    <row r="4" spans="1:7" ht="82.5" customHeight="1" x14ac:dyDescent="0.2">
      <c r="A4" s="119" t="s">
        <v>32</v>
      </c>
      <c r="B4" s="120" t="s">
        <v>295</v>
      </c>
      <c r="C4" s="119" t="s">
        <v>296</v>
      </c>
      <c r="D4" s="119" t="s">
        <v>297</v>
      </c>
      <c r="E4" s="120" t="s">
        <v>298</v>
      </c>
      <c r="F4" s="121" t="s">
        <v>479</v>
      </c>
      <c r="G4" s="121" t="s">
        <v>75</v>
      </c>
    </row>
    <row r="5" spans="1:7" x14ac:dyDescent="0.2">
      <c r="A5" s="122">
        <v>1</v>
      </c>
      <c r="B5" s="123">
        <v>2</v>
      </c>
      <c r="C5" s="123">
        <v>3</v>
      </c>
      <c r="D5" s="123">
        <v>4</v>
      </c>
      <c r="E5" s="123">
        <v>5</v>
      </c>
      <c r="F5" s="123">
        <v>6</v>
      </c>
      <c r="G5" s="123">
        <v>7</v>
      </c>
    </row>
    <row r="6" spans="1:7" s="22" customFormat="1" ht="15.75" x14ac:dyDescent="0.25">
      <c r="A6" s="124" t="s">
        <v>299</v>
      </c>
      <c r="B6" s="125"/>
      <c r="C6" s="125"/>
      <c r="D6" s="125"/>
      <c r="E6" s="125"/>
      <c r="F6" s="126">
        <f>F7</f>
        <v>112171927.72</v>
      </c>
      <c r="G6" s="126">
        <f>G7</f>
        <v>110064708.31999999</v>
      </c>
    </row>
    <row r="7" spans="1:7" s="22" customFormat="1" ht="15.75" x14ac:dyDescent="0.25">
      <c r="A7" s="41" t="s">
        <v>300</v>
      </c>
      <c r="B7" s="127" t="s">
        <v>4</v>
      </c>
      <c r="C7" s="127"/>
      <c r="D7" s="127"/>
      <c r="E7" s="127"/>
      <c r="F7" s="126">
        <f>F8+F52+F61+F77+F106+F144+F151+F182+F204+F211</f>
        <v>112171927.72</v>
      </c>
      <c r="G7" s="126">
        <f>G8+G52+G61+G77+G106+G144+G151+G182+G204+G211</f>
        <v>110064708.31999999</v>
      </c>
    </row>
    <row r="8" spans="1:7" ht="15.75" x14ac:dyDescent="0.25">
      <c r="A8" s="39" t="s">
        <v>38</v>
      </c>
      <c r="B8" s="128" t="s">
        <v>4</v>
      </c>
      <c r="C8" s="128" t="s">
        <v>301</v>
      </c>
      <c r="D8" s="127"/>
      <c r="E8" s="127"/>
      <c r="F8" s="126">
        <f>F9+F14+F29+F24</f>
        <v>17675695.91</v>
      </c>
      <c r="G8" s="126">
        <f>G9+G14+G29+G24</f>
        <v>17180482.73</v>
      </c>
    </row>
    <row r="9" spans="1:7" ht="31.5" customHeight="1" x14ac:dyDescent="0.25">
      <c r="A9" s="41" t="s">
        <v>302</v>
      </c>
      <c r="B9" s="127" t="s">
        <v>4</v>
      </c>
      <c r="C9" s="127" t="s">
        <v>303</v>
      </c>
      <c r="D9" s="127"/>
      <c r="E9" s="127"/>
      <c r="F9" s="129">
        <f t="shared" ref="F9:G12" si="0">F10</f>
        <v>391704</v>
      </c>
      <c r="G9" s="129">
        <f t="shared" si="0"/>
        <v>11820</v>
      </c>
    </row>
    <row r="10" spans="1:7" ht="15.75" x14ac:dyDescent="0.25">
      <c r="A10" s="41" t="s">
        <v>304</v>
      </c>
      <c r="B10" s="127" t="s">
        <v>4</v>
      </c>
      <c r="C10" s="127" t="s">
        <v>303</v>
      </c>
      <c r="D10" s="127" t="s">
        <v>305</v>
      </c>
      <c r="E10" s="127"/>
      <c r="F10" s="129">
        <f t="shared" si="0"/>
        <v>391704</v>
      </c>
      <c r="G10" s="129">
        <f t="shared" si="0"/>
        <v>11820</v>
      </c>
    </row>
    <row r="11" spans="1:7" ht="15.75" x14ac:dyDescent="0.25">
      <c r="A11" s="41" t="s">
        <v>306</v>
      </c>
      <c r="B11" s="127" t="s">
        <v>4</v>
      </c>
      <c r="C11" s="127" t="s">
        <v>303</v>
      </c>
      <c r="D11" s="127" t="s">
        <v>307</v>
      </c>
      <c r="E11" s="127"/>
      <c r="F11" s="129">
        <f t="shared" si="0"/>
        <v>391704</v>
      </c>
      <c r="G11" s="129">
        <f t="shared" si="0"/>
        <v>11820</v>
      </c>
    </row>
    <row r="12" spans="1:7" ht="15.75" x14ac:dyDescent="0.25">
      <c r="A12" s="41" t="s">
        <v>187</v>
      </c>
      <c r="B12" s="127" t="s">
        <v>4</v>
      </c>
      <c r="C12" s="127" t="s">
        <v>303</v>
      </c>
      <c r="D12" s="127" t="s">
        <v>307</v>
      </c>
      <c r="E12" s="127" t="s">
        <v>308</v>
      </c>
      <c r="F12" s="129">
        <f t="shared" si="0"/>
        <v>391704</v>
      </c>
      <c r="G12" s="129">
        <f t="shared" si="0"/>
        <v>11820</v>
      </c>
    </row>
    <row r="13" spans="1:7" ht="31.5" x14ac:dyDescent="0.25">
      <c r="A13" s="41" t="s">
        <v>188</v>
      </c>
      <c r="B13" s="127" t="s">
        <v>4</v>
      </c>
      <c r="C13" s="127" t="s">
        <v>303</v>
      </c>
      <c r="D13" s="127" t="s">
        <v>307</v>
      </c>
      <c r="E13" s="127" t="s">
        <v>309</v>
      </c>
      <c r="F13" s="129">
        <f>132420+259284</f>
        <v>391704</v>
      </c>
      <c r="G13" s="129">
        <v>11820</v>
      </c>
    </row>
    <row r="14" spans="1:7" s="116" customFormat="1" ht="47.25" x14ac:dyDescent="0.25">
      <c r="A14" s="41" t="s">
        <v>42</v>
      </c>
      <c r="B14" s="127" t="s">
        <v>4</v>
      </c>
      <c r="C14" s="127" t="s">
        <v>310</v>
      </c>
      <c r="D14" s="130"/>
      <c r="E14" s="127"/>
      <c r="F14" s="129">
        <f>F15</f>
        <v>13492355.300000001</v>
      </c>
      <c r="G14" s="129">
        <f>G15</f>
        <v>13386242.199999999</v>
      </c>
    </row>
    <row r="15" spans="1:7" s="116" customFormat="1" ht="15.75" x14ac:dyDescent="0.25">
      <c r="A15" s="41" t="s">
        <v>311</v>
      </c>
      <c r="B15" s="127" t="s">
        <v>4</v>
      </c>
      <c r="C15" s="127" t="s">
        <v>310</v>
      </c>
      <c r="D15" s="127" t="s">
        <v>312</v>
      </c>
      <c r="E15" s="127"/>
      <c r="F15" s="129">
        <f>F16+F21</f>
        <v>13492355.300000001</v>
      </c>
      <c r="G15" s="129">
        <f>G16+G21</f>
        <v>13386242.199999999</v>
      </c>
    </row>
    <row r="16" spans="1:7" s="116" customFormat="1" ht="15.75" x14ac:dyDescent="0.25">
      <c r="A16" s="41" t="s">
        <v>306</v>
      </c>
      <c r="B16" s="127" t="s">
        <v>4</v>
      </c>
      <c r="C16" s="127" t="s">
        <v>313</v>
      </c>
      <c r="D16" s="127" t="s">
        <v>314</v>
      </c>
      <c r="E16" s="127"/>
      <c r="F16" s="129">
        <f>F17+F19</f>
        <v>12690924.870000001</v>
      </c>
      <c r="G16" s="129">
        <f>G17+G19</f>
        <v>12584811.77</v>
      </c>
    </row>
    <row r="17" spans="1:7" s="116" customFormat="1" ht="47.25" x14ac:dyDescent="0.25">
      <c r="A17" s="41" t="s">
        <v>185</v>
      </c>
      <c r="B17" s="127" t="s">
        <v>4</v>
      </c>
      <c r="C17" s="127" t="s">
        <v>313</v>
      </c>
      <c r="D17" s="127" t="s">
        <v>314</v>
      </c>
      <c r="E17" s="127" t="s">
        <v>315</v>
      </c>
      <c r="F17" s="129">
        <f>F18</f>
        <v>10390364.4</v>
      </c>
      <c r="G17" s="129">
        <f>G18</f>
        <v>10390364.4</v>
      </c>
    </row>
    <row r="18" spans="1:7" s="116" customFormat="1" ht="15.75" x14ac:dyDescent="0.25">
      <c r="A18" s="41" t="s">
        <v>186</v>
      </c>
      <c r="B18" s="127" t="s">
        <v>4</v>
      </c>
      <c r="C18" s="127" t="s">
        <v>313</v>
      </c>
      <c r="D18" s="127" t="s">
        <v>314</v>
      </c>
      <c r="E18" s="127" t="s">
        <v>316</v>
      </c>
      <c r="F18" s="129">
        <f>7897045.35+107309.95+200+2385809.1</f>
        <v>10390364.4</v>
      </c>
      <c r="G18" s="129">
        <f>7897045.35+107309.95+200+2385809.1</f>
        <v>10390364.4</v>
      </c>
    </row>
    <row r="19" spans="1:7" s="116" customFormat="1" ht="15.75" x14ac:dyDescent="0.25">
      <c r="A19" s="41" t="s">
        <v>187</v>
      </c>
      <c r="B19" s="127" t="s">
        <v>4</v>
      </c>
      <c r="C19" s="127" t="s">
        <v>313</v>
      </c>
      <c r="D19" s="127" t="s">
        <v>314</v>
      </c>
      <c r="E19" s="127" t="s">
        <v>308</v>
      </c>
      <c r="F19" s="129">
        <f>F20</f>
        <v>2300560.4700000002</v>
      </c>
      <c r="G19" s="129">
        <f>G20</f>
        <v>2194447.37</v>
      </c>
    </row>
    <row r="20" spans="1:7" s="116" customFormat="1" ht="31.5" x14ac:dyDescent="0.25">
      <c r="A20" s="41" t="s">
        <v>188</v>
      </c>
      <c r="B20" s="127" t="s">
        <v>4</v>
      </c>
      <c r="C20" s="127" t="s">
        <v>313</v>
      </c>
      <c r="D20" s="127" t="s">
        <v>314</v>
      </c>
      <c r="E20" s="127" t="s">
        <v>309</v>
      </c>
      <c r="F20" s="129">
        <v>2300560.4700000002</v>
      </c>
      <c r="G20" s="129">
        <v>2194447.37</v>
      </c>
    </row>
    <row r="21" spans="1:7" s="116" customFormat="1" ht="31.5" x14ac:dyDescent="0.25">
      <c r="A21" s="41" t="s">
        <v>319</v>
      </c>
      <c r="B21" s="127" t="s">
        <v>4</v>
      </c>
      <c r="C21" s="127" t="s">
        <v>313</v>
      </c>
      <c r="D21" s="127" t="s">
        <v>320</v>
      </c>
      <c r="E21" s="127"/>
      <c r="F21" s="129">
        <f>F22</f>
        <v>801430.43</v>
      </c>
      <c r="G21" s="129">
        <f>G22</f>
        <v>801430.43</v>
      </c>
    </row>
    <row r="22" spans="1:7" s="116" customFormat="1" ht="47.25" x14ac:dyDescent="0.25">
      <c r="A22" s="41" t="s">
        <v>185</v>
      </c>
      <c r="B22" s="127" t="s">
        <v>4</v>
      </c>
      <c r="C22" s="127" t="s">
        <v>313</v>
      </c>
      <c r="D22" s="127" t="s">
        <v>320</v>
      </c>
      <c r="E22" s="127" t="s">
        <v>315</v>
      </c>
      <c r="F22" s="129">
        <f>F23</f>
        <v>801430.43</v>
      </c>
      <c r="G22" s="129">
        <f>G23</f>
        <v>801430.43</v>
      </c>
    </row>
    <row r="23" spans="1:7" s="116" customFormat="1" ht="15.75" x14ac:dyDescent="0.25">
      <c r="A23" s="41" t="s">
        <v>186</v>
      </c>
      <c r="B23" s="127" t="s">
        <v>4</v>
      </c>
      <c r="C23" s="127" t="s">
        <v>313</v>
      </c>
      <c r="D23" s="127" t="s">
        <v>320</v>
      </c>
      <c r="E23" s="127" t="s">
        <v>316</v>
      </c>
      <c r="F23" s="129">
        <v>801430.43</v>
      </c>
      <c r="G23" s="129">
        <v>801430.43</v>
      </c>
    </row>
    <row r="24" spans="1:7" s="116" customFormat="1" ht="15.75" x14ac:dyDescent="0.25">
      <c r="A24" s="41" t="s">
        <v>321</v>
      </c>
      <c r="B24" s="127" t="s">
        <v>4</v>
      </c>
      <c r="C24" s="127" t="s">
        <v>322</v>
      </c>
      <c r="D24" s="127"/>
      <c r="E24" s="127"/>
      <c r="F24" s="129">
        <f t="shared" ref="F24:G27" si="1">F25</f>
        <v>378725</v>
      </c>
      <c r="G24" s="129">
        <f t="shared" si="1"/>
        <v>378725</v>
      </c>
    </row>
    <row r="25" spans="1:7" s="116" customFormat="1" ht="15.75" x14ac:dyDescent="0.25">
      <c r="A25" s="41" t="s">
        <v>323</v>
      </c>
      <c r="B25" s="127" t="s">
        <v>4</v>
      </c>
      <c r="C25" s="127" t="s">
        <v>322</v>
      </c>
      <c r="D25" s="132" t="s">
        <v>324</v>
      </c>
      <c r="E25" s="127"/>
      <c r="F25" s="129">
        <f t="shared" si="1"/>
        <v>378725</v>
      </c>
      <c r="G25" s="129">
        <f t="shared" si="1"/>
        <v>378725</v>
      </c>
    </row>
    <row r="26" spans="1:7" s="116" customFormat="1" ht="15.75" x14ac:dyDescent="0.25">
      <c r="A26" s="41" t="s">
        <v>325</v>
      </c>
      <c r="B26" s="127" t="s">
        <v>4</v>
      </c>
      <c r="C26" s="127" t="s">
        <v>322</v>
      </c>
      <c r="D26" s="132" t="s">
        <v>326</v>
      </c>
      <c r="E26" s="127"/>
      <c r="F26" s="129">
        <f t="shared" si="1"/>
        <v>378725</v>
      </c>
      <c r="G26" s="129">
        <f t="shared" si="1"/>
        <v>378725</v>
      </c>
    </row>
    <row r="27" spans="1:7" s="116" customFormat="1" ht="15.75" x14ac:dyDescent="0.25">
      <c r="A27" s="41" t="s">
        <v>327</v>
      </c>
      <c r="B27" s="127" t="s">
        <v>4</v>
      </c>
      <c r="C27" s="127" t="s">
        <v>322</v>
      </c>
      <c r="D27" s="132" t="s">
        <v>326</v>
      </c>
      <c r="E27" s="127" t="s">
        <v>77</v>
      </c>
      <c r="F27" s="129">
        <f t="shared" si="1"/>
        <v>378725</v>
      </c>
      <c r="G27" s="129">
        <f t="shared" si="1"/>
        <v>378725</v>
      </c>
    </row>
    <row r="28" spans="1:7" s="116" customFormat="1" ht="15.75" x14ac:dyDescent="0.25">
      <c r="A28" s="41" t="s">
        <v>328</v>
      </c>
      <c r="B28" s="127" t="s">
        <v>4</v>
      </c>
      <c r="C28" s="127" t="s">
        <v>322</v>
      </c>
      <c r="D28" s="132" t="s">
        <v>326</v>
      </c>
      <c r="E28" s="127" t="s">
        <v>293</v>
      </c>
      <c r="F28" s="129">
        <v>378725</v>
      </c>
      <c r="G28" s="129">
        <v>378725</v>
      </c>
    </row>
    <row r="29" spans="1:7" s="116" customFormat="1" ht="15.75" x14ac:dyDescent="0.25">
      <c r="A29" s="41" t="s">
        <v>44</v>
      </c>
      <c r="B29" s="127" t="s">
        <v>4</v>
      </c>
      <c r="C29" s="127" t="s">
        <v>329</v>
      </c>
      <c r="D29" s="130"/>
      <c r="E29" s="127"/>
      <c r="F29" s="129">
        <f>F31+F36+F40+F43</f>
        <v>3412911.6100000003</v>
      </c>
      <c r="G29" s="129">
        <f>G31+G36+G40+G43</f>
        <v>3403695.5300000003</v>
      </c>
    </row>
    <row r="30" spans="1:7" s="116" customFormat="1" ht="15.75" x14ac:dyDescent="0.25">
      <c r="A30" s="41" t="s">
        <v>330</v>
      </c>
      <c r="B30" s="127" t="s">
        <v>4</v>
      </c>
      <c r="C30" s="127" t="s">
        <v>329</v>
      </c>
      <c r="D30" s="127" t="s">
        <v>331</v>
      </c>
      <c r="E30" s="127"/>
      <c r="F30" s="129">
        <f t="shared" ref="F30:G32" si="2">F31</f>
        <v>1540620.58</v>
      </c>
      <c r="G30" s="129">
        <f t="shared" si="2"/>
        <v>1540620.58</v>
      </c>
    </row>
    <row r="31" spans="1:7" s="116" customFormat="1" ht="47.25" x14ac:dyDescent="0.25">
      <c r="A31" s="41" t="s">
        <v>332</v>
      </c>
      <c r="B31" s="127" t="s">
        <v>4</v>
      </c>
      <c r="C31" s="127" t="s">
        <v>329</v>
      </c>
      <c r="D31" s="127" t="s">
        <v>333</v>
      </c>
      <c r="E31" s="127"/>
      <c r="F31" s="129">
        <f t="shared" si="2"/>
        <v>1540620.58</v>
      </c>
      <c r="G31" s="129">
        <f t="shared" si="2"/>
        <v>1540620.58</v>
      </c>
    </row>
    <row r="32" spans="1:7" s="116" customFormat="1" ht="31.5" x14ac:dyDescent="0.25">
      <c r="A32" s="41" t="s">
        <v>334</v>
      </c>
      <c r="B32" s="127" t="s">
        <v>4</v>
      </c>
      <c r="C32" s="127" t="s">
        <v>329</v>
      </c>
      <c r="D32" s="127" t="s">
        <v>335</v>
      </c>
      <c r="E32" s="127"/>
      <c r="F32" s="129">
        <f t="shared" si="2"/>
        <v>1540620.58</v>
      </c>
      <c r="G32" s="129">
        <f t="shared" si="2"/>
        <v>1540620.58</v>
      </c>
    </row>
    <row r="33" spans="1:7" s="116" customFormat="1" ht="47.25" x14ac:dyDescent="0.25">
      <c r="A33" s="41" t="s">
        <v>185</v>
      </c>
      <c r="B33" s="127" t="s">
        <v>4</v>
      </c>
      <c r="C33" s="127" t="s">
        <v>329</v>
      </c>
      <c r="D33" s="127" t="s">
        <v>335</v>
      </c>
      <c r="E33" s="127" t="s">
        <v>315</v>
      </c>
      <c r="F33" s="129">
        <f>F35+F34</f>
        <v>1540620.58</v>
      </c>
      <c r="G33" s="129">
        <f>G35+G34</f>
        <v>1540620.58</v>
      </c>
    </row>
    <row r="34" spans="1:7" s="116" customFormat="1" ht="15.75" x14ac:dyDescent="0.25">
      <c r="A34" s="41" t="s">
        <v>193</v>
      </c>
      <c r="B34" s="127" t="s">
        <v>4</v>
      </c>
      <c r="C34" s="127" t="s">
        <v>329</v>
      </c>
      <c r="D34" s="127" t="s">
        <v>335</v>
      </c>
      <c r="E34" s="127" t="s">
        <v>336</v>
      </c>
      <c r="F34" s="129">
        <v>540</v>
      </c>
      <c r="G34" s="129">
        <v>540</v>
      </c>
    </row>
    <row r="35" spans="1:7" s="116" customFormat="1" ht="15.75" x14ac:dyDescent="0.25">
      <c r="A35" s="41" t="s">
        <v>186</v>
      </c>
      <c r="B35" s="127" t="s">
        <v>4</v>
      </c>
      <c r="C35" s="127" t="s">
        <v>329</v>
      </c>
      <c r="D35" s="127" t="s">
        <v>335</v>
      </c>
      <c r="E35" s="127" t="s">
        <v>316</v>
      </c>
      <c r="F35" s="129">
        <v>1540080.58</v>
      </c>
      <c r="G35" s="129">
        <v>1540080.58</v>
      </c>
    </row>
    <row r="36" spans="1:7" s="116" customFormat="1" ht="31.5" x14ac:dyDescent="0.25">
      <c r="A36" s="41" t="s">
        <v>481</v>
      </c>
      <c r="B36" s="127"/>
      <c r="C36" s="127"/>
      <c r="D36" s="127" t="s">
        <v>480</v>
      </c>
      <c r="E36" s="127"/>
      <c r="F36" s="129">
        <f t="shared" ref="F36:G38" si="3">F37</f>
        <v>444462</v>
      </c>
      <c r="G36" s="129">
        <f t="shared" si="3"/>
        <v>444462</v>
      </c>
    </row>
    <row r="37" spans="1:7" s="116" customFormat="1" ht="47.25" x14ac:dyDescent="0.25">
      <c r="A37" s="41" t="s">
        <v>185</v>
      </c>
      <c r="B37" s="127" t="s">
        <v>4</v>
      </c>
      <c r="C37" s="127" t="s">
        <v>329</v>
      </c>
      <c r="D37" s="127" t="s">
        <v>480</v>
      </c>
      <c r="E37" s="127" t="s">
        <v>315</v>
      </c>
      <c r="F37" s="129">
        <f t="shared" si="3"/>
        <v>444462</v>
      </c>
      <c r="G37" s="129">
        <f t="shared" si="3"/>
        <v>444462</v>
      </c>
    </row>
    <row r="38" spans="1:7" s="116" customFormat="1" ht="15.75" x14ac:dyDescent="0.25">
      <c r="A38" s="41" t="s">
        <v>193</v>
      </c>
      <c r="B38" s="127" t="s">
        <v>4</v>
      </c>
      <c r="C38" s="127" t="s">
        <v>329</v>
      </c>
      <c r="D38" s="127" t="s">
        <v>480</v>
      </c>
      <c r="E38" s="127" t="s">
        <v>336</v>
      </c>
      <c r="F38" s="129">
        <f t="shared" si="3"/>
        <v>444462</v>
      </c>
      <c r="G38" s="129">
        <f t="shared" si="3"/>
        <v>444462</v>
      </c>
    </row>
    <row r="39" spans="1:7" s="116" customFormat="1" ht="15.75" x14ac:dyDescent="0.25">
      <c r="A39" s="41" t="s">
        <v>186</v>
      </c>
      <c r="B39" s="127" t="s">
        <v>4</v>
      </c>
      <c r="C39" s="127" t="s">
        <v>329</v>
      </c>
      <c r="D39" s="127" t="s">
        <v>480</v>
      </c>
      <c r="E39" s="127" t="s">
        <v>316</v>
      </c>
      <c r="F39" s="129">
        <v>444462</v>
      </c>
      <c r="G39" s="129">
        <v>444462</v>
      </c>
    </row>
    <row r="40" spans="1:7" s="116" customFormat="1" ht="31.5" x14ac:dyDescent="0.25">
      <c r="A40" s="41" t="s">
        <v>482</v>
      </c>
      <c r="B40" s="127" t="s">
        <v>4</v>
      </c>
      <c r="C40" s="127" t="s">
        <v>329</v>
      </c>
      <c r="D40" s="127" t="s">
        <v>483</v>
      </c>
      <c r="E40" s="127"/>
      <c r="F40" s="129">
        <f>F41</f>
        <v>703000</v>
      </c>
      <c r="G40" s="129">
        <f>G41</f>
        <v>703000</v>
      </c>
    </row>
    <row r="41" spans="1:7" s="116" customFormat="1" ht="15.75" x14ac:dyDescent="0.25">
      <c r="A41" s="41" t="s">
        <v>187</v>
      </c>
      <c r="B41" s="127" t="s">
        <v>4</v>
      </c>
      <c r="C41" s="127" t="s">
        <v>329</v>
      </c>
      <c r="D41" s="127" t="s">
        <v>483</v>
      </c>
      <c r="E41" s="127" t="s">
        <v>308</v>
      </c>
      <c r="F41" s="129">
        <f>F42</f>
        <v>703000</v>
      </c>
      <c r="G41" s="129">
        <f>G42</f>
        <v>703000</v>
      </c>
    </row>
    <row r="42" spans="1:7" s="116" customFormat="1" ht="31.5" x14ac:dyDescent="0.25">
      <c r="A42" s="41" t="s">
        <v>188</v>
      </c>
      <c r="B42" s="127" t="s">
        <v>4</v>
      </c>
      <c r="C42" s="127" t="s">
        <v>329</v>
      </c>
      <c r="D42" s="127" t="s">
        <v>483</v>
      </c>
      <c r="E42" s="127" t="s">
        <v>309</v>
      </c>
      <c r="F42" s="129">
        <v>703000</v>
      </c>
      <c r="G42" s="129">
        <v>703000</v>
      </c>
    </row>
    <row r="43" spans="1:7" s="116" customFormat="1" ht="15.75" x14ac:dyDescent="0.25">
      <c r="A43" s="41" t="s">
        <v>311</v>
      </c>
      <c r="B43" s="127" t="s">
        <v>4</v>
      </c>
      <c r="C43" s="127" t="s">
        <v>329</v>
      </c>
      <c r="D43" s="127" t="s">
        <v>312</v>
      </c>
      <c r="E43" s="127"/>
      <c r="F43" s="129">
        <f>F44</f>
        <v>724829.03</v>
      </c>
      <c r="G43" s="129">
        <f>G44</f>
        <v>715612.95</v>
      </c>
    </row>
    <row r="44" spans="1:7" s="116" customFormat="1" ht="15.75" x14ac:dyDescent="0.25">
      <c r="A44" s="41" t="s">
        <v>337</v>
      </c>
      <c r="B44" s="127" t="s">
        <v>4</v>
      </c>
      <c r="C44" s="127" t="s">
        <v>329</v>
      </c>
      <c r="D44" s="127" t="s">
        <v>338</v>
      </c>
      <c r="E44" s="127"/>
      <c r="F44" s="129">
        <f>F48+F50+F46</f>
        <v>724829.03</v>
      </c>
      <c r="G44" s="129">
        <f>G48+G50+G46</f>
        <v>715612.95</v>
      </c>
    </row>
    <row r="45" spans="1:7" s="116" customFormat="1" ht="47.25" x14ac:dyDescent="0.25">
      <c r="A45" s="41" t="s">
        <v>185</v>
      </c>
      <c r="B45" s="127" t="s">
        <v>4</v>
      </c>
      <c r="C45" s="127" t="s">
        <v>329</v>
      </c>
      <c r="D45" s="127" t="s">
        <v>338</v>
      </c>
      <c r="E45" s="127" t="s">
        <v>315</v>
      </c>
      <c r="F45" s="129">
        <f>F46</f>
        <v>339212.65</v>
      </c>
      <c r="G45" s="129">
        <f>G46</f>
        <v>339212.65</v>
      </c>
    </row>
    <row r="46" spans="1:7" s="116" customFormat="1" ht="15.75" x14ac:dyDescent="0.25">
      <c r="A46" s="41" t="s">
        <v>193</v>
      </c>
      <c r="B46" s="127" t="s">
        <v>4</v>
      </c>
      <c r="C46" s="127" t="s">
        <v>329</v>
      </c>
      <c r="D46" s="127" t="s">
        <v>338</v>
      </c>
      <c r="E46" s="127" t="s">
        <v>336</v>
      </c>
      <c r="F46" s="129">
        <f>F47</f>
        <v>339212.65</v>
      </c>
      <c r="G46" s="129">
        <f>G47</f>
        <v>339212.65</v>
      </c>
    </row>
    <row r="47" spans="1:7" s="116" customFormat="1" ht="15.75" x14ac:dyDescent="0.25">
      <c r="A47" s="41" t="s">
        <v>186</v>
      </c>
      <c r="B47" s="127" t="s">
        <v>4</v>
      </c>
      <c r="C47" s="127" t="s">
        <v>329</v>
      </c>
      <c r="D47" s="127" t="s">
        <v>338</v>
      </c>
      <c r="E47" s="127" t="s">
        <v>316</v>
      </c>
      <c r="F47" s="129">
        <v>339212.65</v>
      </c>
      <c r="G47" s="129">
        <v>339212.65</v>
      </c>
    </row>
    <row r="48" spans="1:7" s="116" customFormat="1" ht="16.5" customHeight="1" x14ac:dyDescent="0.25">
      <c r="A48" s="41" t="s">
        <v>187</v>
      </c>
      <c r="B48" s="127" t="s">
        <v>4</v>
      </c>
      <c r="C48" s="127" t="s">
        <v>329</v>
      </c>
      <c r="D48" s="127" t="s">
        <v>338</v>
      </c>
      <c r="E48" s="127" t="s">
        <v>308</v>
      </c>
      <c r="F48" s="129">
        <f>F49</f>
        <v>264616.38</v>
      </c>
      <c r="G48" s="129">
        <f>G49</f>
        <v>255400.3</v>
      </c>
    </row>
    <row r="49" spans="1:7" s="116" customFormat="1" ht="31.5" x14ac:dyDescent="0.25">
      <c r="A49" s="41" t="s">
        <v>188</v>
      </c>
      <c r="B49" s="127" t="s">
        <v>4</v>
      </c>
      <c r="C49" s="127" t="s">
        <v>329</v>
      </c>
      <c r="D49" s="127" t="s">
        <v>338</v>
      </c>
      <c r="E49" s="127" t="s">
        <v>309</v>
      </c>
      <c r="F49" s="129">
        <v>264616.38</v>
      </c>
      <c r="G49" s="129">
        <v>255400.3</v>
      </c>
    </row>
    <row r="50" spans="1:7" s="116" customFormat="1" ht="15.75" x14ac:dyDescent="0.25">
      <c r="A50" s="41" t="s">
        <v>339</v>
      </c>
      <c r="B50" s="127" t="s">
        <v>4</v>
      </c>
      <c r="C50" s="127" t="s">
        <v>329</v>
      </c>
      <c r="D50" s="127" t="s">
        <v>338</v>
      </c>
      <c r="E50" s="127" t="s">
        <v>340</v>
      </c>
      <c r="F50" s="129">
        <f>F51</f>
        <v>121000</v>
      </c>
      <c r="G50" s="129">
        <f>G51</f>
        <v>121000</v>
      </c>
    </row>
    <row r="51" spans="1:7" s="116" customFormat="1" ht="15.75" x14ac:dyDescent="0.25">
      <c r="A51" s="41" t="s">
        <v>341</v>
      </c>
      <c r="B51" s="127" t="s">
        <v>4</v>
      </c>
      <c r="C51" s="127" t="s">
        <v>329</v>
      </c>
      <c r="D51" s="127" t="s">
        <v>338</v>
      </c>
      <c r="E51" s="127" t="s">
        <v>9</v>
      </c>
      <c r="F51" s="129">
        <v>121000</v>
      </c>
      <c r="G51" s="129">
        <v>121000</v>
      </c>
    </row>
    <row r="52" spans="1:7" s="116" customFormat="1" ht="15.75" x14ac:dyDescent="0.25">
      <c r="A52" s="39" t="s">
        <v>46</v>
      </c>
      <c r="B52" s="128" t="s">
        <v>4</v>
      </c>
      <c r="C52" s="128" t="s">
        <v>342</v>
      </c>
      <c r="D52" s="127"/>
      <c r="E52" s="128"/>
      <c r="F52" s="126">
        <f t="shared" ref="F52:G55" si="4">F53</f>
        <v>735257</v>
      </c>
      <c r="G52" s="126">
        <f t="shared" si="4"/>
        <v>689342.02</v>
      </c>
    </row>
    <row r="53" spans="1:7" s="116" customFormat="1" ht="15.75" x14ac:dyDescent="0.25">
      <c r="A53" s="41" t="s">
        <v>47</v>
      </c>
      <c r="B53" s="127" t="s">
        <v>4</v>
      </c>
      <c r="C53" s="127" t="s">
        <v>343</v>
      </c>
      <c r="D53" s="127"/>
      <c r="E53" s="127"/>
      <c r="F53" s="129">
        <f t="shared" si="4"/>
        <v>735257</v>
      </c>
      <c r="G53" s="129">
        <f t="shared" si="4"/>
        <v>689342.02</v>
      </c>
    </row>
    <row r="54" spans="1:7" s="116" customFormat="1" ht="15.75" x14ac:dyDescent="0.25">
      <c r="A54" s="131" t="s">
        <v>219</v>
      </c>
      <c r="B54" s="127" t="s">
        <v>4</v>
      </c>
      <c r="C54" s="133" t="s">
        <v>10</v>
      </c>
      <c r="D54" s="133" t="s">
        <v>344</v>
      </c>
      <c r="E54" s="127"/>
      <c r="F54" s="129">
        <f t="shared" si="4"/>
        <v>735257</v>
      </c>
      <c r="G54" s="129">
        <f t="shared" si="4"/>
        <v>689342.02</v>
      </c>
    </row>
    <row r="55" spans="1:7" s="116" customFormat="1" ht="15.75" x14ac:dyDescent="0.25">
      <c r="A55" s="131" t="s">
        <v>345</v>
      </c>
      <c r="B55" s="127" t="s">
        <v>4</v>
      </c>
      <c r="C55" s="133" t="s">
        <v>10</v>
      </c>
      <c r="D55" s="133" t="s">
        <v>346</v>
      </c>
      <c r="E55" s="127"/>
      <c r="F55" s="129">
        <f t="shared" si="4"/>
        <v>735257</v>
      </c>
      <c r="G55" s="129">
        <f t="shared" si="4"/>
        <v>689342.02</v>
      </c>
    </row>
    <row r="56" spans="1:7" s="116" customFormat="1" ht="31.5" x14ac:dyDescent="0.25">
      <c r="A56" s="134" t="s">
        <v>347</v>
      </c>
      <c r="B56" s="127" t="s">
        <v>4</v>
      </c>
      <c r="C56" s="133" t="s">
        <v>10</v>
      </c>
      <c r="D56" s="133" t="s">
        <v>348</v>
      </c>
      <c r="E56" s="127"/>
      <c r="F56" s="129">
        <f>F57+F59</f>
        <v>735257</v>
      </c>
      <c r="G56" s="129">
        <f>G57+G59</f>
        <v>689342.02</v>
      </c>
    </row>
    <row r="57" spans="1:7" s="116" customFormat="1" ht="47.25" x14ac:dyDescent="0.25">
      <c r="A57" s="41" t="s">
        <v>349</v>
      </c>
      <c r="B57" s="127" t="s">
        <v>4</v>
      </c>
      <c r="C57" s="127" t="s">
        <v>343</v>
      </c>
      <c r="D57" s="133" t="s">
        <v>348</v>
      </c>
      <c r="E57" s="127" t="s">
        <v>315</v>
      </c>
      <c r="F57" s="129">
        <f>F58</f>
        <v>705257</v>
      </c>
      <c r="G57" s="129">
        <f>G58</f>
        <v>678402.52</v>
      </c>
    </row>
    <row r="58" spans="1:7" s="116" customFormat="1" ht="15.75" x14ac:dyDescent="0.25">
      <c r="A58" s="41" t="s">
        <v>350</v>
      </c>
      <c r="B58" s="127" t="s">
        <v>4</v>
      </c>
      <c r="C58" s="127" t="s">
        <v>343</v>
      </c>
      <c r="D58" s="133" t="s">
        <v>348</v>
      </c>
      <c r="E58" s="127" t="s">
        <v>316</v>
      </c>
      <c r="F58" s="135">
        <v>705257</v>
      </c>
      <c r="G58" s="129">
        <v>678402.52</v>
      </c>
    </row>
    <row r="59" spans="1:7" s="116" customFormat="1" ht="15.75" x14ac:dyDescent="0.25">
      <c r="A59" s="41" t="s">
        <v>351</v>
      </c>
      <c r="B59" s="127" t="s">
        <v>4</v>
      </c>
      <c r="C59" s="127" t="s">
        <v>343</v>
      </c>
      <c r="D59" s="133" t="s">
        <v>348</v>
      </c>
      <c r="E59" s="127" t="s">
        <v>308</v>
      </c>
      <c r="F59" s="129">
        <f>F60</f>
        <v>30000</v>
      </c>
      <c r="G59" s="129">
        <f>G60</f>
        <v>10939.5</v>
      </c>
    </row>
    <row r="60" spans="1:7" s="116" customFormat="1" ht="15.75" x14ac:dyDescent="0.25">
      <c r="A60" s="41" t="s">
        <v>352</v>
      </c>
      <c r="B60" s="127" t="s">
        <v>4</v>
      </c>
      <c r="C60" s="127" t="s">
        <v>343</v>
      </c>
      <c r="D60" s="133" t="s">
        <v>348</v>
      </c>
      <c r="E60" s="127" t="s">
        <v>309</v>
      </c>
      <c r="F60" s="135">
        <v>30000</v>
      </c>
      <c r="G60" s="129">
        <v>10939.5</v>
      </c>
    </row>
    <row r="61" spans="1:7" s="116" customFormat="1" ht="15.75" x14ac:dyDescent="0.25">
      <c r="A61" s="39" t="s">
        <v>48</v>
      </c>
      <c r="B61" s="128" t="s">
        <v>4</v>
      </c>
      <c r="C61" s="128" t="s">
        <v>353</v>
      </c>
      <c r="D61" s="127"/>
      <c r="E61" s="128"/>
      <c r="F61" s="126">
        <f>F66+F62</f>
        <v>628264.69999999995</v>
      </c>
      <c r="G61" s="126">
        <f>G66+G62</f>
        <v>628264.69999999995</v>
      </c>
    </row>
    <row r="62" spans="1:7" s="116" customFormat="1" ht="31.5" x14ac:dyDescent="0.25">
      <c r="A62" s="41" t="s">
        <v>484</v>
      </c>
      <c r="B62" s="127" t="s">
        <v>4</v>
      </c>
      <c r="C62" s="127" t="s">
        <v>508</v>
      </c>
      <c r="D62" s="133"/>
      <c r="E62" s="127"/>
      <c r="F62" s="129">
        <f t="shared" ref="F62:G64" si="5">F63</f>
        <v>44695.5</v>
      </c>
      <c r="G62" s="129">
        <f t="shared" si="5"/>
        <v>44695.5</v>
      </c>
    </row>
    <row r="63" spans="1:7" s="116" customFormat="1" ht="15.75" x14ac:dyDescent="0.25">
      <c r="A63" s="41" t="s">
        <v>485</v>
      </c>
      <c r="B63" s="127" t="s">
        <v>4</v>
      </c>
      <c r="C63" s="127" t="s">
        <v>508</v>
      </c>
      <c r="D63" s="133" t="s">
        <v>486</v>
      </c>
      <c r="E63" s="127"/>
      <c r="F63" s="129">
        <f t="shared" si="5"/>
        <v>44695.5</v>
      </c>
      <c r="G63" s="129">
        <f t="shared" si="5"/>
        <v>44695.5</v>
      </c>
    </row>
    <row r="64" spans="1:7" s="116" customFormat="1" ht="15.75" x14ac:dyDescent="0.25">
      <c r="A64" s="41" t="s">
        <v>351</v>
      </c>
      <c r="B64" s="127" t="s">
        <v>4</v>
      </c>
      <c r="C64" s="127" t="s">
        <v>508</v>
      </c>
      <c r="D64" s="133" t="s">
        <v>486</v>
      </c>
      <c r="E64" s="127">
        <v>200</v>
      </c>
      <c r="F64" s="129">
        <f t="shared" si="5"/>
        <v>44695.5</v>
      </c>
      <c r="G64" s="129">
        <f t="shared" si="5"/>
        <v>44695.5</v>
      </c>
    </row>
    <row r="65" spans="1:7" s="116" customFormat="1" ht="15.75" x14ac:dyDescent="0.25">
      <c r="A65" s="41" t="s">
        <v>352</v>
      </c>
      <c r="B65" s="127" t="s">
        <v>4</v>
      </c>
      <c r="C65" s="127" t="s">
        <v>508</v>
      </c>
      <c r="D65" s="133" t="s">
        <v>486</v>
      </c>
      <c r="E65" s="127">
        <v>240</v>
      </c>
      <c r="F65" s="129">
        <v>44695.5</v>
      </c>
      <c r="G65" s="129">
        <v>44695.5</v>
      </c>
    </row>
    <row r="66" spans="1:7" s="116" customFormat="1" ht="31.5" x14ac:dyDescent="0.25">
      <c r="A66" s="134" t="s">
        <v>51</v>
      </c>
      <c r="B66" s="127" t="s">
        <v>4</v>
      </c>
      <c r="C66" s="127" t="s">
        <v>354</v>
      </c>
      <c r="D66" s="133" t="s">
        <v>291</v>
      </c>
      <c r="E66" s="133" t="s">
        <v>291</v>
      </c>
      <c r="F66" s="129">
        <f>F67</f>
        <v>583569.19999999995</v>
      </c>
      <c r="G66" s="129">
        <f>G67</f>
        <v>583569.19999999995</v>
      </c>
    </row>
    <row r="67" spans="1:7" s="116" customFormat="1" ht="31.5" x14ac:dyDescent="0.25">
      <c r="A67" s="131" t="s">
        <v>206</v>
      </c>
      <c r="B67" s="127" t="s">
        <v>4</v>
      </c>
      <c r="C67" s="127" t="s">
        <v>354</v>
      </c>
      <c r="D67" s="127" t="s">
        <v>355</v>
      </c>
      <c r="E67" s="133" t="s">
        <v>291</v>
      </c>
      <c r="F67" s="129">
        <f>F68</f>
        <v>583569.19999999995</v>
      </c>
      <c r="G67" s="129">
        <f>G68</f>
        <v>583569.19999999995</v>
      </c>
    </row>
    <row r="68" spans="1:7" s="116" customFormat="1" ht="15.75" x14ac:dyDescent="0.25">
      <c r="A68" s="131" t="s">
        <v>356</v>
      </c>
      <c r="B68" s="127" t="s">
        <v>4</v>
      </c>
      <c r="C68" s="127" t="s">
        <v>354</v>
      </c>
      <c r="D68" s="136" t="s">
        <v>357</v>
      </c>
      <c r="E68" s="133"/>
      <c r="F68" s="129">
        <f>F70+F73</f>
        <v>583569.19999999995</v>
      </c>
      <c r="G68" s="129">
        <f>G70+G73</f>
        <v>583569.19999999995</v>
      </c>
    </row>
    <row r="69" spans="1:7" s="116" customFormat="1" ht="15.75" x14ac:dyDescent="0.25">
      <c r="A69" s="131" t="s">
        <v>358</v>
      </c>
      <c r="B69" s="127" t="s">
        <v>4</v>
      </c>
      <c r="C69" s="127" t="s">
        <v>354</v>
      </c>
      <c r="D69" s="136" t="s">
        <v>359</v>
      </c>
      <c r="E69" s="133"/>
      <c r="F69" s="129">
        <f t="shared" ref="F69:G71" si="6">F70</f>
        <v>333569.2</v>
      </c>
      <c r="G69" s="129">
        <f t="shared" si="6"/>
        <v>333569.2</v>
      </c>
    </row>
    <row r="70" spans="1:7" s="116" customFormat="1" ht="15.75" x14ac:dyDescent="0.25">
      <c r="A70" s="134" t="s">
        <v>360</v>
      </c>
      <c r="B70" s="127" t="s">
        <v>4</v>
      </c>
      <c r="C70" s="127" t="s">
        <v>354</v>
      </c>
      <c r="D70" s="136" t="s">
        <v>361</v>
      </c>
      <c r="E70" s="133" t="s">
        <v>291</v>
      </c>
      <c r="F70" s="129">
        <f t="shared" si="6"/>
        <v>333569.2</v>
      </c>
      <c r="G70" s="129">
        <f t="shared" si="6"/>
        <v>333569.2</v>
      </c>
    </row>
    <row r="71" spans="1:7" s="116" customFormat="1" ht="15.75" x14ac:dyDescent="0.25">
      <c r="A71" s="131" t="s">
        <v>187</v>
      </c>
      <c r="B71" s="127" t="s">
        <v>4</v>
      </c>
      <c r="C71" s="127" t="s">
        <v>354</v>
      </c>
      <c r="D71" s="136" t="s">
        <v>361</v>
      </c>
      <c r="E71" s="133" t="s">
        <v>308</v>
      </c>
      <c r="F71" s="129">
        <f t="shared" si="6"/>
        <v>333569.2</v>
      </c>
      <c r="G71" s="129">
        <f t="shared" si="6"/>
        <v>333569.2</v>
      </c>
    </row>
    <row r="72" spans="1:7" s="116" customFormat="1" ht="31.5" x14ac:dyDescent="0.25">
      <c r="A72" s="131" t="s">
        <v>188</v>
      </c>
      <c r="B72" s="127" t="s">
        <v>4</v>
      </c>
      <c r="C72" s="127" t="s">
        <v>354</v>
      </c>
      <c r="D72" s="136" t="s">
        <v>361</v>
      </c>
      <c r="E72" s="133" t="s">
        <v>309</v>
      </c>
      <c r="F72" s="129">
        <v>333569.2</v>
      </c>
      <c r="G72" s="129">
        <v>333569.2</v>
      </c>
    </row>
    <row r="73" spans="1:7" s="116" customFormat="1" ht="15.75" x14ac:dyDescent="0.25">
      <c r="A73" s="137" t="s">
        <v>362</v>
      </c>
      <c r="B73" s="127" t="s">
        <v>4</v>
      </c>
      <c r="C73" s="127" t="s">
        <v>354</v>
      </c>
      <c r="D73" s="138" t="s">
        <v>363</v>
      </c>
      <c r="E73" s="127"/>
      <c r="F73" s="129">
        <f>F74</f>
        <v>250000</v>
      </c>
      <c r="G73" s="129">
        <f>G74</f>
        <v>250000</v>
      </c>
    </row>
    <row r="74" spans="1:7" s="116" customFormat="1" ht="31.5" x14ac:dyDescent="0.25">
      <c r="A74" s="139" t="s">
        <v>364</v>
      </c>
      <c r="B74" s="127" t="s">
        <v>4</v>
      </c>
      <c r="C74" s="127" t="s">
        <v>354</v>
      </c>
      <c r="D74" s="138" t="s">
        <v>363</v>
      </c>
      <c r="E74" s="127"/>
      <c r="F74" s="129">
        <f>F76</f>
        <v>250000</v>
      </c>
      <c r="G74" s="129">
        <f>G76</f>
        <v>250000</v>
      </c>
    </row>
    <row r="75" spans="1:7" s="116" customFormat="1" ht="15.75" x14ac:dyDescent="0.25">
      <c r="A75" s="139" t="s">
        <v>187</v>
      </c>
      <c r="B75" s="127" t="s">
        <v>4</v>
      </c>
      <c r="C75" s="127" t="s">
        <v>354</v>
      </c>
      <c r="D75" s="138" t="s">
        <v>363</v>
      </c>
      <c r="E75" s="127" t="s">
        <v>308</v>
      </c>
      <c r="F75" s="129">
        <f>F76</f>
        <v>250000</v>
      </c>
      <c r="G75" s="129">
        <f>G76</f>
        <v>250000</v>
      </c>
    </row>
    <row r="76" spans="1:7" s="116" customFormat="1" ht="31.5" x14ac:dyDescent="0.25">
      <c r="A76" s="139" t="s">
        <v>188</v>
      </c>
      <c r="B76" s="127" t="s">
        <v>4</v>
      </c>
      <c r="C76" s="127" t="s">
        <v>354</v>
      </c>
      <c r="D76" s="138" t="s">
        <v>363</v>
      </c>
      <c r="E76" s="140" t="s">
        <v>309</v>
      </c>
      <c r="F76" s="129">
        <v>250000</v>
      </c>
      <c r="G76" s="129">
        <v>250000</v>
      </c>
    </row>
    <row r="77" spans="1:7" s="116" customFormat="1" ht="15.75" x14ac:dyDescent="0.25">
      <c r="A77" s="39" t="s">
        <v>52</v>
      </c>
      <c r="B77" s="128" t="s">
        <v>4</v>
      </c>
      <c r="C77" s="128" t="s">
        <v>365</v>
      </c>
      <c r="D77" s="130"/>
      <c r="E77" s="128"/>
      <c r="F77" s="126">
        <f>F96+F78</f>
        <v>4888040.22</v>
      </c>
      <c r="G77" s="126">
        <f>G96+G78</f>
        <v>4558972.3499999996</v>
      </c>
    </row>
    <row r="78" spans="1:7" s="116" customFormat="1" ht="15.75" x14ac:dyDescent="0.25">
      <c r="A78" s="41" t="s">
        <v>53</v>
      </c>
      <c r="B78" s="127" t="s">
        <v>4</v>
      </c>
      <c r="C78" s="127" t="s">
        <v>366</v>
      </c>
      <c r="D78" s="130"/>
      <c r="E78" s="127"/>
      <c r="F78" s="129">
        <f>F79</f>
        <v>4829753.22</v>
      </c>
      <c r="G78" s="129">
        <f>G79</f>
        <v>4518972.3499999996</v>
      </c>
    </row>
    <row r="79" spans="1:7" s="116" customFormat="1" ht="15.75" customHeight="1" x14ac:dyDescent="0.25">
      <c r="A79" s="41" t="s">
        <v>208</v>
      </c>
      <c r="B79" s="127" t="s">
        <v>4</v>
      </c>
      <c r="C79" s="127" t="s">
        <v>366</v>
      </c>
      <c r="D79" s="127" t="s">
        <v>367</v>
      </c>
      <c r="E79" s="127"/>
      <c r="F79" s="129">
        <f>F80+F91</f>
        <v>4829753.22</v>
      </c>
      <c r="G79" s="129">
        <f>G80+G91</f>
        <v>4518972.3499999996</v>
      </c>
    </row>
    <row r="80" spans="1:7" s="116" customFormat="1" ht="15.75" x14ac:dyDescent="0.25">
      <c r="A80" s="41" t="s">
        <v>368</v>
      </c>
      <c r="B80" s="127" t="s">
        <v>4</v>
      </c>
      <c r="C80" s="127" t="s">
        <v>366</v>
      </c>
      <c r="D80" s="127" t="s">
        <v>369</v>
      </c>
      <c r="E80" s="127"/>
      <c r="F80" s="129">
        <f>F81+F86</f>
        <v>4576685.22</v>
      </c>
      <c r="G80" s="129">
        <f>G81+G86</f>
        <v>4265904.3499999996</v>
      </c>
    </row>
    <row r="81" spans="1:7" s="116" customFormat="1" ht="31.5" x14ac:dyDescent="0.25">
      <c r="A81" s="41" t="s">
        <v>370</v>
      </c>
      <c r="B81" s="127" t="s">
        <v>4</v>
      </c>
      <c r="C81" s="127" t="s">
        <v>366</v>
      </c>
      <c r="D81" s="127" t="s">
        <v>371</v>
      </c>
      <c r="E81" s="127"/>
      <c r="F81" s="129">
        <f>F84</f>
        <v>247570.64</v>
      </c>
      <c r="G81" s="129">
        <f>G84</f>
        <v>247570.64</v>
      </c>
    </row>
    <row r="82" spans="1:7" s="116" customFormat="1" ht="15.75" x14ac:dyDescent="0.25">
      <c r="A82" s="41" t="s">
        <v>372</v>
      </c>
      <c r="B82" s="127" t="s">
        <v>4</v>
      </c>
      <c r="C82" s="127" t="s">
        <v>366</v>
      </c>
      <c r="D82" s="127" t="s">
        <v>373</v>
      </c>
      <c r="E82" s="127"/>
      <c r="F82" s="129">
        <f t="shared" ref="F82:G84" si="7">F83</f>
        <v>247570.64</v>
      </c>
      <c r="G82" s="129">
        <f t="shared" si="7"/>
        <v>247570.64</v>
      </c>
    </row>
    <row r="83" spans="1:7" s="116" customFormat="1" ht="15.75" x14ac:dyDescent="0.25">
      <c r="A83" s="41" t="s">
        <v>374</v>
      </c>
      <c r="B83" s="127" t="s">
        <v>4</v>
      </c>
      <c r="C83" s="127" t="s">
        <v>366</v>
      </c>
      <c r="D83" s="127" t="s">
        <v>375</v>
      </c>
      <c r="E83" s="127"/>
      <c r="F83" s="129">
        <f t="shared" si="7"/>
        <v>247570.64</v>
      </c>
      <c r="G83" s="129">
        <f t="shared" si="7"/>
        <v>247570.64</v>
      </c>
    </row>
    <row r="84" spans="1:7" s="116" customFormat="1" ht="15.75" x14ac:dyDescent="0.25">
      <c r="A84" s="141" t="s">
        <v>187</v>
      </c>
      <c r="B84" s="127" t="s">
        <v>4</v>
      </c>
      <c r="C84" s="127" t="s">
        <v>366</v>
      </c>
      <c r="D84" s="127" t="s">
        <v>375</v>
      </c>
      <c r="E84" s="127" t="s">
        <v>308</v>
      </c>
      <c r="F84" s="129">
        <f t="shared" si="7"/>
        <v>247570.64</v>
      </c>
      <c r="G84" s="129">
        <f t="shared" si="7"/>
        <v>247570.64</v>
      </c>
    </row>
    <row r="85" spans="1:7" s="116" customFormat="1" ht="31.5" x14ac:dyDescent="0.25">
      <c r="A85" s="141" t="s">
        <v>188</v>
      </c>
      <c r="B85" s="127" t="s">
        <v>4</v>
      </c>
      <c r="C85" s="127" t="s">
        <v>366</v>
      </c>
      <c r="D85" s="127" t="s">
        <v>375</v>
      </c>
      <c r="E85" s="127" t="s">
        <v>309</v>
      </c>
      <c r="F85" s="135">
        <v>247570.64</v>
      </c>
      <c r="G85" s="135">
        <v>247570.64</v>
      </c>
    </row>
    <row r="86" spans="1:7" s="116" customFormat="1" ht="31.5" x14ac:dyDescent="0.25">
      <c r="A86" s="41" t="s">
        <v>376</v>
      </c>
      <c r="B86" s="127" t="s">
        <v>4</v>
      </c>
      <c r="C86" s="127" t="s">
        <v>366</v>
      </c>
      <c r="D86" s="127" t="s">
        <v>371</v>
      </c>
      <c r="E86" s="127"/>
      <c r="F86" s="129">
        <f t="shared" ref="F86:G89" si="8">F87</f>
        <v>4329114.58</v>
      </c>
      <c r="G86" s="129">
        <f t="shared" si="8"/>
        <v>4018333.71</v>
      </c>
    </row>
    <row r="87" spans="1:7" s="116" customFormat="1" ht="15.75" x14ac:dyDescent="0.25">
      <c r="A87" s="41" t="s">
        <v>377</v>
      </c>
      <c r="B87" s="127" t="s">
        <v>4</v>
      </c>
      <c r="C87" s="127" t="s">
        <v>366</v>
      </c>
      <c r="D87" s="127" t="s">
        <v>373</v>
      </c>
      <c r="E87" s="127"/>
      <c r="F87" s="129">
        <f t="shared" si="8"/>
        <v>4329114.58</v>
      </c>
      <c r="G87" s="129">
        <f t="shared" si="8"/>
        <v>4018333.71</v>
      </c>
    </row>
    <row r="88" spans="1:7" s="116" customFormat="1" ht="15.75" x14ac:dyDescent="0.25">
      <c r="A88" s="134" t="s">
        <v>378</v>
      </c>
      <c r="B88" s="127" t="s">
        <v>4</v>
      </c>
      <c r="C88" s="127" t="s">
        <v>366</v>
      </c>
      <c r="D88" s="127" t="s">
        <v>379</v>
      </c>
      <c r="E88" s="127"/>
      <c r="F88" s="129">
        <f t="shared" si="8"/>
        <v>4329114.58</v>
      </c>
      <c r="G88" s="129">
        <f t="shared" si="8"/>
        <v>4018333.71</v>
      </c>
    </row>
    <row r="89" spans="1:7" s="116" customFormat="1" ht="15.75" x14ac:dyDescent="0.25">
      <c r="A89" s="131" t="s">
        <v>187</v>
      </c>
      <c r="B89" s="127" t="s">
        <v>4</v>
      </c>
      <c r="C89" s="127" t="s">
        <v>366</v>
      </c>
      <c r="D89" s="127" t="s">
        <v>379</v>
      </c>
      <c r="E89" s="127" t="s">
        <v>308</v>
      </c>
      <c r="F89" s="129">
        <f t="shared" si="8"/>
        <v>4329114.58</v>
      </c>
      <c r="G89" s="129">
        <f t="shared" si="8"/>
        <v>4018333.71</v>
      </c>
    </row>
    <row r="90" spans="1:7" s="116" customFormat="1" ht="31.5" x14ac:dyDescent="0.25">
      <c r="A90" s="131" t="s">
        <v>188</v>
      </c>
      <c r="B90" s="127" t="s">
        <v>4</v>
      </c>
      <c r="C90" s="127" t="s">
        <v>366</v>
      </c>
      <c r="D90" s="127" t="s">
        <v>379</v>
      </c>
      <c r="E90" s="127" t="s">
        <v>309</v>
      </c>
      <c r="F90" s="129">
        <v>4329114.58</v>
      </c>
      <c r="G90" s="129">
        <v>4018333.71</v>
      </c>
    </row>
    <row r="91" spans="1:7" s="116" customFormat="1" ht="31.5" x14ac:dyDescent="0.25">
      <c r="A91" s="41" t="s">
        <v>380</v>
      </c>
      <c r="B91" s="127" t="s">
        <v>4</v>
      </c>
      <c r="C91" s="127" t="s">
        <v>366</v>
      </c>
      <c r="D91" s="127" t="s">
        <v>381</v>
      </c>
      <c r="E91" s="127"/>
      <c r="F91" s="129">
        <f t="shared" ref="F91:G94" si="9">F92</f>
        <v>253068</v>
      </c>
      <c r="G91" s="129">
        <f t="shared" si="9"/>
        <v>253068</v>
      </c>
    </row>
    <row r="92" spans="1:7" s="116" customFormat="1" ht="15.75" x14ac:dyDescent="0.25">
      <c r="A92" s="41" t="s">
        <v>382</v>
      </c>
      <c r="B92" s="127" t="s">
        <v>4</v>
      </c>
      <c r="C92" s="127" t="s">
        <v>366</v>
      </c>
      <c r="D92" s="127" t="s">
        <v>383</v>
      </c>
      <c r="E92" s="127"/>
      <c r="F92" s="129">
        <f t="shared" si="9"/>
        <v>253068</v>
      </c>
      <c r="G92" s="129">
        <f t="shared" si="9"/>
        <v>253068</v>
      </c>
    </row>
    <row r="93" spans="1:7" s="116" customFormat="1" ht="31.5" x14ac:dyDescent="0.25">
      <c r="A93" s="41" t="s">
        <v>384</v>
      </c>
      <c r="B93" s="127" t="s">
        <v>4</v>
      </c>
      <c r="C93" s="127" t="s">
        <v>366</v>
      </c>
      <c r="D93" s="127" t="s">
        <v>385</v>
      </c>
      <c r="E93" s="127"/>
      <c r="F93" s="129">
        <f t="shared" si="9"/>
        <v>253068</v>
      </c>
      <c r="G93" s="129">
        <f t="shared" si="9"/>
        <v>253068</v>
      </c>
    </row>
    <row r="94" spans="1:7" s="116" customFormat="1" ht="15.75" x14ac:dyDescent="0.25">
      <c r="A94" s="131" t="s">
        <v>187</v>
      </c>
      <c r="B94" s="127" t="s">
        <v>4</v>
      </c>
      <c r="C94" s="127" t="s">
        <v>366</v>
      </c>
      <c r="D94" s="127" t="s">
        <v>385</v>
      </c>
      <c r="E94" s="127" t="s">
        <v>308</v>
      </c>
      <c r="F94" s="129">
        <f t="shared" si="9"/>
        <v>253068</v>
      </c>
      <c r="G94" s="129">
        <f t="shared" si="9"/>
        <v>253068</v>
      </c>
    </row>
    <row r="95" spans="1:7" s="116" customFormat="1" ht="31.5" x14ac:dyDescent="0.25">
      <c r="A95" s="131" t="s">
        <v>188</v>
      </c>
      <c r="B95" s="127" t="s">
        <v>4</v>
      </c>
      <c r="C95" s="127" t="s">
        <v>366</v>
      </c>
      <c r="D95" s="127" t="s">
        <v>385</v>
      </c>
      <c r="E95" s="127" t="s">
        <v>309</v>
      </c>
      <c r="F95" s="129">
        <v>253068</v>
      </c>
      <c r="G95" s="129">
        <v>253068</v>
      </c>
    </row>
    <row r="96" spans="1:7" s="116" customFormat="1" ht="15.75" x14ac:dyDescent="0.25">
      <c r="A96" s="41" t="s">
        <v>54</v>
      </c>
      <c r="B96" s="127" t="s">
        <v>4</v>
      </c>
      <c r="C96" s="127" t="s">
        <v>386</v>
      </c>
      <c r="D96" s="127"/>
      <c r="E96" s="127"/>
      <c r="F96" s="129">
        <f>F100+F97</f>
        <v>58287</v>
      </c>
      <c r="G96" s="129">
        <f>G100+G97</f>
        <v>40000</v>
      </c>
    </row>
    <row r="97" spans="1:7" s="116" customFormat="1" ht="31.5" x14ac:dyDescent="0.25">
      <c r="A97" s="41" t="s">
        <v>487</v>
      </c>
      <c r="B97" s="127" t="s">
        <v>4</v>
      </c>
      <c r="C97" s="127" t="s">
        <v>386</v>
      </c>
      <c r="D97" s="127" t="s">
        <v>488</v>
      </c>
      <c r="E97" s="127"/>
      <c r="F97" s="129">
        <f>F98</f>
        <v>10287</v>
      </c>
      <c r="G97" s="129">
        <f>G98</f>
        <v>1000</v>
      </c>
    </row>
    <row r="98" spans="1:7" s="116" customFormat="1" ht="15.75" x14ac:dyDescent="0.25">
      <c r="A98" s="131" t="s">
        <v>187</v>
      </c>
      <c r="B98" s="127" t="s">
        <v>4</v>
      </c>
      <c r="C98" s="127" t="s">
        <v>386</v>
      </c>
      <c r="D98" s="127" t="s">
        <v>488</v>
      </c>
      <c r="E98" s="127" t="s">
        <v>308</v>
      </c>
      <c r="F98" s="129">
        <f>F99</f>
        <v>10287</v>
      </c>
      <c r="G98" s="129">
        <f>G99</f>
        <v>1000</v>
      </c>
    </row>
    <row r="99" spans="1:7" s="116" customFormat="1" ht="31.5" x14ac:dyDescent="0.25">
      <c r="A99" s="131" t="s">
        <v>188</v>
      </c>
      <c r="B99" s="127" t="s">
        <v>4</v>
      </c>
      <c r="C99" s="127" t="s">
        <v>386</v>
      </c>
      <c r="D99" s="127" t="s">
        <v>488</v>
      </c>
      <c r="E99" s="127" t="s">
        <v>309</v>
      </c>
      <c r="F99" s="129">
        <v>10287</v>
      </c>
      <c r="G99" s="129">
        <v>1000</v>
      </c>
    </row>
    <row r="100" spans="1:7" s="116" customFormat="1" ht="31.5" x14ac:dyDescent="0.25">
      <c r="A100" s="41" t="s">
        <v>212</v>
      </c>
      <c r="B100" s="127" t="s">
        <v>4</v>
      </c>
      <c r="C100" s="127" t="s">
        <v>386</v>
      </c>
      <c r="D100" s="127" t="s">
        <v>387</v>
      </c>
      <c r="E100" s="127"/>
      <c r="F100" s="129">
        <f t="shared" ref="F100:G104" si="10">F101</f>
        <v>48000</v>
      </c>
      <c r="G100" s="129">
        <f t="shared" si="10"/>
        <v>39000</v>
      </c>
    </row>
    <row r="101" spans="1:7" s="116" customFormat="1" ht="15.75" x14ac:dyDescent="0.25">
      <c r="A101" s="41" t="s">
        <v>388</v>
      </c>
      <c r="B101" s="127" t="s">
        <v>4</v>
      </c>
      <c r="C101" s="127" t="s">
        <v>386</v>
      </c>
      <c r="D101" s="127" t="s">
        <v>389</v>
      </c>
      <c r="E101" s="127"/>
      <c r="F101" s="129">
        <f t="shared" si="10"/>
        <v>48000</v>
      </c>
      <c r="G101" s="129">
        <f t="shared" si="10"/>
        <v>39000</v>
      </c>
    </row>
    <row r="102" spans="1:7" s="116" customFormat="1" ht="31.5" x14ac:dyDescent="0.25">
      <c r="A102" s="41" t="s">
        <v>390</v>
      </c>
      <c r="B102" s="127" t="s">
        <v>4</v>
      </c>
      <c r="C102" s="127" t="s">
        <v>386</v>
      </c>
      <c r="D102" s="127" t="s">
        <v>391</v>
      </c>
      <c r="E102" s="127"/>
      <c r="F102" s="129">
        <f t="shared" si="10"/>
        <v>48000</v>
      </c>
      <c r="G102" s="129">
        <f t="shared" si="10"/>
        <v>39000</v>
      </c>
    </row>
    <row r="103" spans="1:7" s="116" customFormat="1" ht="15.75" x14ac:dyDescent="0.25">
      <c r="A103" s="134" t="s">
        <v>392</v>
      </c>
      <c r="B103" s="127" t="s">
        <v>4</v>
      </c>
      <c r="C103" s="127" t="s">
        <v>386</v>
      </c>
      <c r="D103" s="127" t="s">
        <v>393</v>
      </c>
      <c r="E103" s="127"/>
      <c r="F103" s="129">
        <f t="shared" si="10"/>
        <v>48000</v>
      </c>
      <c r="G103" s="129">
        <f t="shared" si="10"/>
        <v>39000</v>
      </c>
    </row>
    <row r="104" spans="1:7" s="116" customFormat="1" ht="15.75" x14ac:dyDescent="0.25">
      <c r="A104" s="131" t="s">
        <v>187</v>
      </c>
      <c r="B104" s="127" t="s">
        <v>4</v>
      </c>
      <c r="C104" s="127" t="s">
        <v>386</v>
      </c>
      <c r="D104" s="127" t="s">
        <v>393</v>
      </c>
      <c r="E104" s="127" t="s">
        <v>308</v>
      </c>
      <c r="F104" s="129">
        <f t="shared" si="10"/>
        <v>48000</v>
      </c>
      <c r="G104" s="129">
        <f t="shared" si="10"/>
        <v>39000</v>
      </c>
    </row>
    <row r="105" spans="1:7" s="116" customFormat="1" ht="31.5" x14ac:dyDescent="0.25">
      <c r="A105" s="131" t="s">
        <v>188</v>
      </c>
      <c r="B105" s="127" t="s">
        <v>4</v>
      </c>
      <c r="C105" s="127" t="s">
        <v>386</v>
      </c>
      <c r="D105" s="127" t="s">
        <v>393</v>
      </c>
      <c r="E105" s="127" t="s">
        <v>309</v>
      </c>
      <c r="F105" s="129">
        <v>48000</v>
      </c>
      <c r="G105" s="129">
        <v>39000</v>
      </c>
    </row>
    <row r="106" spans="1:7" s="116" customFormat="1" ht="15.75" x14ac:dyDescent="0.25">
      <c r="A106" s="39" t="s">
        <v>394</v>
      </c>
      <c r="B106" s="128" t="s">
        <v>4</v>
      </c>
      <c r="C106" s="128" t="s">
        <v>395</v>
      </c>
      <c r="D106" s="127"/>
      <c r="E106" s="128"/>
      <c r="F106" s="126">
        <f>F107+F114+F126</f>
        <v>32008383.18</v>
      </c>
      <c r="G106" s="126">
        <f>G107+G114+G126</f>
        <v>31593545.259999998</v>
      </c>
    </row>
    <row r="107" spans="1:7" s="116" customFormat="1" ht="15.75" x14ac:dyDescent="0.25">
      <c r="A107" s="41" t="s">
        <v>57</v>
      </c>
      <c r="B107" s="127" t="s">
        <v>4</v>
      </c>
      <c r="C107" s="127" t="s">
        <v>396</v>
      </c>
      <c r="D107" s="127"/>
      <c r="E107" s="127"/>
      <c r="F107" s="129">
        <f>F108</f>
        <v>364521.34</v>
      </c>
      <c r="G107" s="129">
        <f>G108</f>
        <v>364521.34</v>
      </c>
    </row>
    <row r="108" spans="1:7" s="116" customFormat="1" ht="31.5" x14ac:dyDescent="0.25">
      <c r="A108" s="41" t="s">
        <v>202</v>
      </c>
      <c r="B108" s="127" t="s">
        <v>4</v>
      </c>
      <c r="C108" s="127" t="s">
        <v>396</v>
      </c>
      <c r="D108" s="127" t="s">
        <v>397</v>
      </c>
      <c r="E108" s="127"/>
      <c r="F108" s="129">
        <f>F109</f>
        <v>364521.34</v>
      </c>
      <c r="G108" s="129">
        <f>G109</f>
        <v>364521.34</v>
      </c>
    </row>
    <row r="109" spans="1:7" s="116" customFormat="1" ht="15.75" x14ac:dyDescent="0.25">
      <c r="A109" s="41" t="s">
        <v>203</v>
      </c>
      <c r="B109" s="127" t="s">
        <v>4</v>
      </c>
      <c r="C109" s="127" t="s">
        <v>396</v>
      </c>
      <c r="D109" s="127" t="s">
        <v>398</v>
      </c>
      <c r="E109" s="127"/>
      <c r="F109" s="129">
        <f>F111</f>
        <v>364521.34</v>
      </c>
      <c r="G109" s="129">
        <f>G111</f>
        <v>364521.34</v>
      </c>
    </row>
    <row r="110" spans="1:7" s="116" customFormat="1" ht="31.5" x14ac:dyDescent="0.25">
      <c r="A110" s="41" t="s">
        <v>399</v>
      </c>
      <c r="B110" s="127" t="s">
        <v>4</v>
      </c>
      <c r="C110" s="127" t="s">
        <v>396</v>
      </c>
      <c r="D110" s="127" t="s">
        <v>400</v>
      </c>
      <c r="E110" s="127"/>
      <c r="F110" s="129">
        <f t="shared" ref="F110:G112" si="11">F111</f>
        <v>364521.34</v>
      </c>
      <c r="G110" s="129">
        <f t="shared" si="11"/>
        <v>364521.34</v>
      </c>
    </row>
    <row r="111" spans="1:7" s="116" customFormat="1" ht="15.75" x14ac:dyDescent="0.25">
      <c r="A111" s="41" t="s">
        <v>401</v>
      </c>
      <c r="B111" s="127" t="s">
        <v>4</v>
      </c>
      <c r="C111" s="127" t="s">
        <v>396</v>
      </c>
      <c r="D111" s="127" t="s">
        <v>402</v>
      </c>
      <c r="E111" s="127"/>
      <c r="F111" s="129">
        <f t="shared" si="11"/>
        <v>364521.34</v>
      </c>
      <c r="G111" s="129">
        <f t="shared" si="11"/>
        <v>364521.34</v>
      </c>
    </row>
    <row r="112" spans="1:7" s="116" customFormat="1" ht="15.75" x14ac:dyDescent="0.25">
      <c r="A112" s="131" t="s">
        <v>187</v>
      </c>
      <c r="B112" s="127" t="s">
        <v>4</v>
      </c>
      <c r="C112" s="127" t="s">
        <v>396</v>
      </c>
      <c r="D112" s="127" t="s">
        <v>402</v>
      </c>
      <c r="E112" s="127" t="s">
        <v>308</v>
      </c>
      <c r="F112" s="129">
        <f t="shared" si="11"/>
        <v>364521.34</v>
      </c>
      <c r="G112" s="129">
        <f t="shared" si="11"/>
        <v>364521.34</v>
      </c>
    </row>
    <row r="113" spans="1:7" s="116" customFormat="1" ht="31.5" x14ac:dyDescent="0.25">
      <c r="A113" s="131" t="s">
        <v>188</v>
      </c>
      <c r="B113" s="127" t="s">
        <v>4</v>
      </c>
      <c r="C113" s="127" t="s">
        <v>396</v>
      </c>
      <c r="D113" s="127" t="s">
        <v>402</v>
      </c>
      <c r="E113" s="127" t="s">
        <v>309</v>
      </c>
      <c r="F113" s="129">
        <v>364521.34</v>
      </c>
      <c r="G113" s="129">
        <v>364521.34</v>
      </c>
    </row>
    <row r="114" spans="1:7" s="116" customFormat="1" ht="15.75" x14ac:dyDescent="0.25">
      <c r="A114" s="41" t="s">
        <v>58</v>
      </c>
      <c r="B114" s="127" t="s">
        <v>4</v>
      </c>
      <c r="C114" s="127" t="s">
        <v>403</v>
      </c>
      <c r="D114" s="127"/>
      <c r="E114" s="127"/>
      <c r="F114" s="129">
        <f>F115+F120+F123</f>
        <v>12542682.18</v>
      </c>
      <c r="G114" s="129">
        <f>G115+G120+G123</f>
        <v>12461610.199999999</v>
      </c>
    </row>
    <row r="115" spans="1:7" ht="31.5" x14ac:dyDescent="0.25">
      <c r="A115" s="41" t="s">
        <v>210</v>
      </c>
      <c r="B115" s="127" t="s">
        <v>4</v>
      </c>
      <c r="C115" s="127" t="s">
        <v>403</v>
      </c>
      <c r="D115" s="127" t="s">
        <v>405</v>
      </c>
      <c r="E115" s="127"/>
      <c r="F115" s="129">
        <f t="shared" ref="F115:G118" si="12">F116</f>
        <v>8280</v>
      </c>
      <c r="G115" s="129">
        <f t="shared" si="12"/>
        <v>8280</v>
      </c>
    </row>
    <row r="116" spans="1:7" ht="15.75" x14ac:dyDescent="0.25">
      <c r="A116" s="41" t="s">
        <v>406</v>
      </c>
      <c r="B116" s="127" t="s">
        <v>4</v>
      </c>
      <c r="C116" s="127" t="s">
        <v>403</v>
      </c>
      <c r="D116" s="127" t="s">
        <v>407</v>
      </c>
      <c r="E116" s="127"/>
      <c r="F116" s="129">
        <f t="shared" si="12"/>
        <v>8280</v>
      </c>
      <c r="G116" s="129">
        <f t="shared" si="12"/>
        <v>8280</v>
      </c>
    </row>
    <row r="117" spans="1:7" ht="31.5" x14ac:dyDescent="0.25">
      <c r="A117" s="41" t="s">
        <v>404</v>
      </c>
      <c r="B117" s="127" t="s">
        <v>4</v>
      </c>
      <c r="C117" s="127" t="s">
        <v>403</v>
      </c>
      <c r="D117" s="127" t="s">
        <v>408</v>
      </c>
      <c r="E117" s="127"/>
      <c r="F117" s="129">
        <f t="shared" si="12"/>
        <v>8280</v>
      </c>
      <c r="G117" s="129">
        <f t="shared" si="12"/>
        <v>8280</v>
      </c>
    </row>
    <row r="118" spans="1:7" ht="15.75" x14ac:dyDescent="0.25">
      <c r="A118" s="131" t="s">
        <v>187</v>
      </c>
      <c r="B118" s="127" t="s">
        <v>4</v>
      </c>
      <c r="C118" s="127" t="s">
        <v>403</v>
      </c>
      <c r="D118" s="127" t="s">
        <v>408</v>
      </c>
      <c r="E118" s="127" t="s">
        <v>308</v>
      </c>
      <c r="F118" s="129">
        <f t="shared" si="12"/>
        <v>8280</v>
      </c>
      <c r="G118" s="129">
        <f t="shared" si="12"/>
        <v>8280</v>
      </c>
    </row>
    <row r="119" spans="1:7" ht="31.5" x14ac:dyDescent="0.25">
      <c r="A119" s="131" t="s">
        <v>188</v>
      </c>
      <c r="B119" s="127" t="s">
        <v>4</v>
      </c>
      <c r="C119" s="127" t="s">
        <v>403</v>
      </c>
      <c r="D119" s="127" t="s">
        <v>408</v>
      </c>
      <c r="E119" s="127" t="s">
        <v>309</v>
      </c>
      <c r="F119" s="129">
        <v>8280</v>
      </c>
      <c r="G119" s="129">
        <v>8280</v>
      </c>
    </row>
    <row r="120" spans="1:7" ht="110.25" x14ac:dyDescent="0.25">
      <c r="A120" s="131" t="s">
        <v>491</v>
      </c>
      <c r="B120" s="127" t="s">
        <v>4</v>
      </c>
      <c r="C120" s="127" t="s">
        <v>403</v>
      </c>
      <c r="D120" s="127" t="s">
        <v>492</v>
      </c>
      <c r="E120" s="127"/>
      <c r="F120" s="129">
        <f>F121</f>
        <v>4277144.92</v>
      </c>
      <c r="G120" s="129">
        <f>G121</f>
        <v>4196072.9400000004</v>
      </c>
    </row>
    <row r="121" spans="1:7" ht="15.75" x14ac:dyDescent="0.25">
      <c r="A121" s="131" t="s">
        <v>187</v>
      </c>
      <c r="B121" s="127" t="s">
        <v>4</v>
      </c>
      <c r="C121" s="127" t="s">
        <v>403</v>
      </c>
      <c r="D121" s="127" t="s">
        <v>492</v>
      </c>
      <c r="E121" s="127" t="s">
        <v>308</v>
      </c>
      <c r="F121" s="129">
        <f>F122</f>
        <v>4277144.92</v>
      </c>
      <c r="G121" s="129">
        <f>G122</f>
        <v>4196072.9400000004</v>
      </c>
    </row>
    <row r="122" spans="1:7" ht="31.5" x14ac:dyDescent="0.25">
      <c r="A122" s="131" t="s">
        <v>188</v>
      </c>
      <c r="B122" s="127" t="s">
        <v>4</v>
      </c>
      <c r="C122" s="127" t="s">
        <v>403</v>
      </c>
      <c r="D122" s="127" t="s">
        <v>492</v>
      </c>
      <c r="E122" s="127" t="s">
        <v>309</v>
      </c>
      <c r="F122" s="129">
        <v>4277144.92</v>
      </c>
      <c r="G122" s="129">
        <v>4196072.9400000004</v>
      </c>
    </row>
    <row r="123" spans="1:7" ht="31.5" x14ac:dyDescent="0.25">
      <c r="A123" s="131" t="s">
        <v>493</v>
      </c>
      <c r="B123" s="127" t="s">
        <v>4</v>
      </c>
      <c r="C123" s="127" t="s">
        <v>403</v>
      </c>
      <c r="D123" s="127" t="s">
        <v>490</v>
      </c>
      <c r="E123" s="127"/>
      <c r="F123" s="129">
        <f>F124</f>
        <v>8257257.2599999998</v>
      </c>
      <c r="G123" s="129">
        <f>G124</f>
        <v>8257257.2599999998</v>
      </c>
    </row>
    <row r="124" spans="1:7" ht="31.5" x14ac:dyDescent="0.25">
      <c r="A124" s="131" t="s">
        <v>495</v>
      </c>
      <c r="B124" s="127" t="s">
        <v>4</v>
      </c>
      <c r="C124" s="127" t="s">
        <v>403</v>
      </c>
      <c r="D124" s="127" t="s">
        <v>490</v>
      </c>
      <c r="E124" s="127" t="s">
        <v>317</v>
      </c>
      <c r="F124" s="129">
        <f>F125</f>
        <v>8257257.2599999998</v>
      </c>
      <c r="G124" s="129">
        <f>G125</f>
        <v>8257257.2599999998</v>
      </c>
    </row>
    <row r="125" spans="1:7" ht="31.5" x14ac:dyDescent="0.25">
      <c r="A125" s="131" t="s">
        <v>495</v>
      </c>
      <c r="B125" s="127" t="s">
        <v>4</v>
      </c>
      <c r="C125" s="127" t="s">
        <v>403</v>
      </c>
      <c r="D125" s="127" t="s">
        <v>490</v>
      </c>
      <c r="E125" s="127" t="s">
        <v>494</v>
      </c>
      <c r="F125" s="129">
        <v>8257257.2599999998</v>
      </c>
      <c r="G125" s="129">
        <v>8257257.2599999998</v>
      </c>
    </row>
    <row r="126" spans="1:7" ht="15.75" x14ac:dyDescent="0.25">
      <c r="A126" s="41" t="s">
        <v>59</v>
      </c>
      <c r="B126" s="127" t="s">
        <v>409</v>
      </c>
      <c r="C126" s="127" t="s">
        <v>410</v>
      </c>
      <c r="D126" s="130"/>
      <c r="E126" s="127"/>
      <c r="F126" s="129">
        <f>F127+F130+F133+F136+F139</f>
        <v>19101179.66</v>
      </c>
      <c r="G126" s="129">
        <f>G127+G130+G133+G136+G139</f>
        <v>18767413.719999999</v>
      </c>
    </row>
    <row r="127" spans="1:7" ht="15.75" x14ac:dyDescent="0.25">
      <c r="A127" s="131" t="s">
        <v>498</v>
      </c>
      <c r="B127" s="127" t="s">
        <v>409</v>
      </c>
      <c r="C127" s="127" t="s">
        <v>410</v>
      </c>
      <c r="D127" s="127" t="s">
        <v>497</v>
      </c>
      <c r="E127" s="127"/>
      <c r="F127" s="129">
        <f>F128</f>
        <v>6790972.21</v>
      </c>
      <c r="G127" s="129">
        <f>G128</f>
        <v>6790972.21</v>
      </c>
    </row>
    <row r="128" spans="1:7" ht="15.75" x14ac:dyDescent="0.25">
      <c r="A128" s="131" t="s">
        <v>187</v>
      </c>
      <c r="B128" s="127" t="s">
        <v>409</v>
      </c>
      <c r="C128" s="127" t="s">
        <v>410</v>
      </c>
      <c r="D128" s="127" t="s">
        <v>497</v>
      </c>
      <c r="E128" s="127" t="s">
        <v>308</v>
      </c>
      <c r="F128" s="129">
        <f>F129</f>
        <v>6790972.21</v>
      </c>
      <c r="G128" s="129">
        <f>G129</f>
        <v>6790972.21</v>
      </c>
    </row>
    <row r="129" spans="1:7" ht="31.5" x14ac:dyDescent="0.25">
      <c r="A129" s="131" t="s">
        <v>188</v>
      </c>
      <c r="B129" s="127" t="s">
        <v>409</v>
      </c>
      <c r="C129" s="127" t="s">
        <v>410</v>
      </c>
      <c r="D129" s="127" t="s">
        <v>497</v>
      </c>
      <c r="E129" s="127" t="s">
        <v>309</v>
      </c>
      <c r="F129" s="129">
        <v>6790972.21</v>
      </c>
      <c r="G129" s="129">
        <v>6790972.21</v>
      </c>
    </row>
    <row r="130" spans="1:7" ht="31.5" x14ac:dyDescent="0.25">
      <c r="A130" s="131" t="s">
        <v>499</v>
      </c>
      <c r="B130" s="127" t="s">
        <v>409</v>
      </c>
      <c r="C130" s="127" t="s">
        <v>410</v>
      </c>
      <c r="D130" s="127" t="s">
        <v>500</v>
      </c>
      <c r="E130" s="127"/>
      <c r="F130" s="129">
        <f>F131</f>
        <v>3103728.99</v>
      </c>
      <c r="G130" s="129">
        <f>G131</f>
        <v>3103728.99</v>
      </c>
    </row>
    <row r="131" spans="1:7" ht="15.75" x14ac:dyDescent="0.25">
      <c r="A131" s="131" t="s">
        <v>187</v>
      </c>
      <c r="B131" s="127" t="s">
        <v>409</v>
      </c>
      <c r="C131" s="127" t="s">
        <v>410</v>
      </c>
      <c r="D131" s="127" t="s">
        <v>500</v>
      </c>
      <c r="E131" s="127" t="s">
        <v>308</v>
      </c>
      <c r="F131" s="129">
        <f>F132</f>
        <v>3103728.99</v>
      </c>
      <c r="G131" s="129">
        <f>G132</f>
        <v>3103728.99</v>
      </c>
    </row>
    <row r="132" spans="1:7" ht="31.5" x14ac:dyDescent="0.25">
      <c r="A132" s="131" t="s">
        <v>188</v>
      </c>
      <c r="B132" s="127" t="s">
        <v>409</v>
      </c>
      <c r="C132" s="127" t="s">
        <v>410</v>
      </c>
      <c r="D132" s="127" t="s">
        <v>500</v>
      </c>
      <c r="E132" s="127" t="s">
        <v>309</v>
      </c>
      <c r="F132" s="129">
        <v>3103728.99</v>
      </c>
      <c r="G132" s="129">
        <v>3103728.99</v>
      </c>
    </row>
    <row r="133" spans="1:7" ht="31.5" x14ac:dyDescent="0.25">
      <c r="A133" s="131" t="s">
        <v>493</v>
      </c>
      <c r="B133" s="127" t="s">
        <v>409</v>
      </c>
      <c r="C133" s="127" t="s">
        <v>410</v>
      </c>
      <c r="D133" s="127" t="s">
        <v>501</v>
      </c>
      <c r="E133" s="127"/>
      <c r="F133" s="129">
        <f>F134</f>
        <v>1346032.91</v>
      </c>
      <c r="G133" s="129">
        <f>G134</f>
        <v>1346032.91</v>
      </c>
    </row>
    <row r="134" spans="1:7" ht="15.75" x14ac:dyDescent="0.25">
      <c r="A134" s="131" t="s">
        <v>187</v>
      </c>
      <c r="B134" s="127" t="s">
        <v>409</v>
      </c>
      <c r="C134" s="127" t="s">
        <v>410</v>
      </c>
      <c r="D134" s="127" t="s">
        <v>501</v>
      </c>
      <c r="E134" s="127" t="s">
        <v>308</v>
      </c>
      <c r="F134" s="129">
        <f>F135</f>
        <v>1346032.91</v>
      </c>
      <c r="G134" s="129">
        <f>G135</f>
        <v>1346032.91</v>
      </c>
    </row>
    <row r="135" spans="1:7" ht="31.5" x14ac:dyDescent="0.25">
      <c r="A135" s="131" t="s">
        <v>188</v>
      </c>
      <c r="B135" s="127" t="s">
        <v>409</v>
      </c>
      <c r="C135" s="127" t="s">
        <v>410</v>
      </c>
      <c r="D135" s="127" t="s">
        <v>501</v>
      </c>
      <c r="E135" s="127" t="s">
        <v>309</v>
      </c>
      <c r="F135" s="129">
        <v>1346032.91</v>
      </c>
      <c r="G135" s="129">
        <v>1346032.91</v>
      </c>
    </row>
    <row r="136" spans="1:7" ht="31.5" x14ac:dyDescent="0.25">
      <c r="A136" s="131" t="s">
        <v>504</v>
      </c>
      <c r="B136" s="127" t="s">
        <v>409</v>
      </c>
      <c r="C136" s="127" t="s">
        <v>410</v>
      </c>
      <c r="D136" s="127" t="s">
        <v>502</v>
      </c>
      <c r="E136" s="127"/>
      <c r="F136" s="129">
        <f>F137</f>
        <v>100000</v>
      </c>
      <c r="G136" s="129">
        <f>G137</f>
        <v>100000</v>
      </c>
    </row>
    <row r="137" spans="1:7" ht="15.75" x14ac:dyDescent="0.25">
      <c r="A137" s="131" t="s">
        <v>187</v>
      </c>
      <c r="B137" s="127" t="s">
        <v>409</v>
      </c>
      <c r="C137" s="127" t="s">
        <v>410</v>
      </c>
      <c r="D137" s="127" t="s">
        <v>502</v>
      </c>
      <c r="E137" s="127" t="s">
        <v>308</v>
      </c>
      <c r="F137" s="129">
        <f>F138</f>
        <v>100000</v>
      </c>
      <c r="G137" s="129">
        <f>G138</f>
        <v>100000</v>
      </c>
    </row>
    <row r="138" spans="1:7" ht="31.5" x14ac:dyDescent="0.25">
      <c r="A138" s="131" t="s">
        <v>188</v>
      </c>
      <c r="B138" s="127" t="s">
        <v>409</v>
      </c>
      <c r="C138" s="127" t="s">
        <v>410</v>
      </c>
      <c r="D138" s="127" t="s">
        <v>502</v>
      </c>
      <c r="E138" s="127" t="s">
        <v>309</v>
      </c>
      <c r="F138" s="129">
        <v>100000</v>
      </c>
      <c r="G138" s="129">
        <v>100000</v>
      </c>
    </row>
    <row r="139" spans="1:7" ht="31.5" x14ac:dyDescent="0.25">
      <c r="A139" s="41" t="s">
        <v>217</v>
      </c>
      <c r="B139" s="127" t="s">
        <v>409</v>
      </c>
      <c r="C139" s="127" t="s">
        <v>410</v>
      </c>
      <c r="D139" s="127" t="s">
        <v>411</v>
      </c>
      <c r="E139" s="128"/>
      <c r="F139" s="129">
        <f t="shared" ref="F139:G142" si="13">F140</f>
        <v>7760445.5499999998</v>
      </c>
      <c r="G139" s="129">
        <f t="shared" si="13"/>
        <v>7426679.6100000003</v>
      </c>
    </row>
    <row r="140" spans="1:7" ht="15.75" x14ac:dyDescent="0.25">
      <c r="A140" s="41" t="s">
        <v>412</v>
      </c>
      <c r="B140" s="127" t="s">
        <v>409</v>
      </c>
      <c r="C140" s="127" t="s">
        <v>410</v>
      </c>
      <c r="D140" s="127" t="s">
        <v>413</v>
      </c>
      <c r="E140" s="128"/>
      <c r="F140" s="129">
        <f t="shared" si="13"/>
        <v>7760445.5499999998</v>
      </c>
      <c r="G140" s="129">
        <f t="shared" si="13"/>
        <v>7426679.6100000003</v>
      </c>
    </row>
    <row r="141" spans="1:7" ht="15.75" x14ac:dyDescent="0.25">
      <c r="A141" s="134" t="s">
        <v>414</v>
      </c>
      <c r="B141" s="127" t="s">
        <v>409</v>
      </c>
      <c r="C141" s="127" t="s">
        <v>410</v>
      </c>
      <c r="D141" s="127" t="s">
        <v>415</v>
      </c>
      <c r="E141" s="128"/>
      <c r="F141" s="129">
        <f t="shared" si="13"/>
        <v>7760445.5499999998</v>
      </c>
      <c r="G141" s="129">
        <f t="shared" si="13"/>
        <v>7426679.6100000003</v>
      </c>
    </row>
    <row r="142" spans="1:7" ht="15.75" x14ac:dyDescent="0.25">
      <c r="A142" s="131" t="s">
        <v>187</v>
      </c>
      <c r="B142" s="127" t="s">
        <v>409</v>
      </c>
      <c r="C142" s="127" t="s">
        <v>410</v>
      </c>
      <c r="D142" s="127" t="s">
        <v>415</v>
      </c>
      <c r="E142" s="127" t="s">
        <v>308</v>
      </c>
      <c r="F142" s="129">
        <f t="shared" si="13"/>
        <v>7760445.5499999998</v>
      </c>
      <c r="G142" s="129">
        <f t="shared" si="13"/>
        <v>7426679.6100000003</v>
      </c>
    </row>
    <row r="143" spans="1:7" ht="31.5" x14ac:dyDescent="0.25">
      <c r="A143" s="131" t="s">
        <v>188</v>
      </c>
      <c r="B143" s="127" t="s">
        <v>409</v>
      </c>
      <c r="C143" s="127" t="s">
        <v>410</v>
      </c>
      <c r="D143" s="127" t="s">
        <v>415</v>
      </c>
      <c r="E143" s="127" t="s">
        <v>309</v>
      </c>
      <c r="F143" s="129">
        <v>7760445.5499999998</v>
      </c>
      <c r="G143" s="129">
        <v>7426679.6100000003</v>
      </c>
    </row>
    <row r="144" spans="1:7" ht="15.75" x14ac:dyDescent="0.25">
      <c r="A144" s="39" t="s">
        <v>115</v>
      </c>
      <c r="B144" s="128" t="s">
        <v>4</v>
      </c>
      <c r="C144" s="128" t="s">
        <v>416</v>
      </c>
      <c r="D144" s="128"/>
      <c r="E144" s="128"/>
      <c r="F144" s="126">
        <f t="shared" ref="F144:G149" si="14">F145</f>
        <v>3800</v>
      </c>
      <c r="G144" s="126">
        <f t="shared" si="14"/>
        <v>3800</v>
      </c>
    </row>
    <row r="145" spans="1:7" ht="15.75" x14ac:dyDescent="0.25">
      <c r="A145" s="131" t="s">
        <v>113</v>
      </c>
      <c r="B145" s="127" t="s">
        <v>4</v>
      </c>
      <c r="C145" s="127" t="s">
        <v>417</v>
      </c>
      <c r="D145" s="127"/>
      <c r="E145" s="127"/>
      <c r="F145" s="129">
        <f t="shared" si="14"/>
        <v>3800</v>
      </c>
      <c r="G145" s="129">
        <f t="shared" si="14"/>
        <v>3800</v>
      </c>
    </row>
    <row r="146" spans="1:7" ht="15.75" x14ac:dyDescent="0.25">
      <c r="A146" s="131" t="s">
        <v>330</v>
      </c>
      <c r="B146" s="127" t="s">
        <v>4</v>
      </c>
      <c r="C146" s="127" t="s">
        <v>417</v>
      </c>
      <c r="D146" s="127" t="s">
        <v>331</v>
      </c>
      <c r="E146" s="127"/>
      <c r="F146" s="129">
        <f t="shared" si="14"/>
        <v>3800</v>
      </c>
      <c r="G146" s="129">
        <f t="shared" si="14"/>
        <v>3800</v>
      </c>
    </row>
    <row r="147" spans="1:7" ht="47.25" x14ac:dyDescent="0.25">
      <c r="A147" s="131" t="s">
        <v>418</v>
      </c>
      <c r="B147" s="127" t="s">
        <v>4</v>
      </c>
      <c r="C147" s="127" t="s">
        <v>417</v>
      </c>
      <c r="D147" s="127" t="s">
        <v>333</v>
      </c>
      <c r="E147" s="127"/>
      <c r="F147" s="129">
        <f t="shared" si="14"/>
        <v>3800</v>
      </c>
      <c r="G147" s="129">
        <f t="shared" si="14"/>
        <v>3800</v>
      </c>
    </row>
    <row r="148" spans="1:7" ht="31.5" x14ac:dyDescent="0.25">
      <c r="A148" s="131" t="s">
        <v>334</v>
      </c>
      <c r="B148" s="127" t="s">
        <v>4</v>
      </c>
      <c r="C148" s="127" t="s">
        <v>417</v>
      </c>
      <c r="D148" s="127" t="s">
        <v>335</v>
      </c>
      <c r="E148" s="127"/>
      <c r="F148" s="129">
        <f t="shared" si="14"/>
        <v>3800</v>
      </c>
      <c r="G148" s="129">
        <f t="shared" si="14"/>
        <v>3800</v>
      </c>
    </row>
    <row r="149" spans="1:7" ht="15.75" x14ac:dyDescent="0.25">
      <c r="A149" s="131" t="s">
        <v>187</v>
      </c>
      <c r="B149" s="127" t="s">
        <v>4</v>
      </c>
      <c r="C149" s="127" t="s">
        <v>417</v>
      </c>
      <c r="D149" s="127" t="s">
        <v>335</v>
      </c>
      <c r="E149" s="127" t="s">
        <v>308</v>
      </c>
      <c r="F149" s="129">
        <f t="shared" si="14"/>
        <v>3800</v>
      </c>
      <c r="G149" s="129">
        <f t="shared" si="14"/>
        <v>3800</v>
      </c>
    </row>
    <row r="150" spans="1:7" ht="31.5" x14ac:dyDescent="0.25">
      <c r="A150" s="131" t="s">
        <v>188</v>
      </c>
      <c r="B150" s="127" t="s">
        <v>4</v>
      </c>
      <c r="C150" s="127" t="s">
        <v>417</v>
      </c>
      <c r="D150" s="127" t="s">
        <v>335</v>
      </c>
      <c r="E150" s="127" t="s">
        <v>309</v>
      </c>
      <c r="F150" s="129">
        <v>3800</v>
      </c>
      <c r="G150" s="129">
        <v>3800</v>
      </c>
    </row>
    <row r="151" spans="1:7" ht="15.75" x14ac:dyDescent="0.25">
      <c r="A151" s="39" t="s">
        <v>419</v>
      </c>
      <c r="B151" s="128" t="s">
        <v>4</v>
      </c>
      <c r="C151" s="128" t="s">
        <v>420</v>
      </c>
      <c r="D151" s="130"/>
      <c r="E151" s="128"/>
      <c r="F151" s="126">
        <f>F152</f>
        <v>48110607.149999999</v>
      </c>
      <c r="G151" s="126">
        <f>G152</f>
        <v>47288421.700000003</v>
      </c>
    </row>
    <row r="152" spans="1:7" ht="15.75" x14ac:dyDescent="0.25">
      <c r="A152" s="41" t="s">
        <v>62</v>
      </c>
      <c r="B152" s="127" t="s">
        <v>4</v>
      </c>
      <c r="C152" s="127" t="s">
        <v>421</v>
      </c>
      <c r="D152" s="130"/>
      <c r="E152" s="127"/>
      <c r="F152" s="129">
        <f>F153+F173+F179+F176</f>
        <v>48110607.149999999</v>
      </c>
      <c r="G152" s="129">
        <f>G153+G173+G179+G176</f>
        <v>47288421.700000003</v>
      </c>
    </row>
    <row r="153" spans="1:7" ht="31.5" x14ac:dyDescent="0.25">
      <c r="A153" s="41" t="s">
        <v>196</v>
      </c>
      <c r="B153" s="127" t="s">
        <v>4</v>
      </c>
      <c r="C153" s="127" t="s">
        <v>421</v>
      </c>
      <c r="D153" s="127" t="s">
        <v>422</v>
      </c>
      <c r="E153" s="142"/>
      <c r="F153" s="143">
        <f>F154+F168</f>
        <v>13535716.029999999</v>
      </c>
      <c r="G153" s="143">
        <f>G154+G168</f>
        <v>13014540.51</v>
      </c>
    </row>
    <row r="154" spans="1:7" ht="15.75" x14ac:dyDescent="0.25">
      <c r="A154" s="41" t="s">
        <v>423</v>
      </c>
      <c r="B154" s="127" t="s">
        <v>4</v>
      </c>
      <c r="C154" s="127" t="s">
        <v>424</v>
      </c>
      <c r="D154" s="127" t="s">
        <v>425</v>
      </c>
      <c r="E154" s="127"/>
      <c r="F154" s="143">
        <f>F156+F163</f>
        <v>12991900.809999999</v>
      </c>
      <c r="G154" s="143">
        <f>G156+G163</f>
        <v>12470725.289999999</v>
      </c>
    </row>
    <row r="155" spans="1:7" ht="31.5" x14ac:dyDescent="0.25">
      <c r="A155" s="41" t="s">
        <v>426</v>
      </c>
      <c r="B155" s="127" t="s">
        <v>4</v>
      </c>
      <c r="C155" s="127" t="s">
        <v>424</v>
      </c>
      <c r="D155" s="127" t="s">
        <v>427</v>
      </c>
      <c r="E155" s="127"/>
      <c r="F155" s="143">
        <f>F156</f>
        <v>11261121.609999999</v>
      </c>
      <c r="G155" s="143">
        <f>G156</f>
        <v>11214621.09</v>
      </c>
    </row>
    <row r="156" spans="1:7" ht="19.5" customHeight="1" x14ac:dyDescent="0.25">
      <c r="A156" s="41" t="s">
        <v>428</v>
      </c>
      <c r="B156" s="127" t="s">
        <v>4</v>
      </c>
      <c r="C156" s="133" t="s">
        <v>421</v>
      </c>
      <c r="D156" s="136" t="s">
        <v>429</v>
      </c>
      <c r="E156" s="133" t="s">
        <v>291</v>
      </c>
      <c r="F156" s="143">
        <f>F157+F159+F161</f>
        <v>11261121.609999999</v>
      </c>
      <c r="G156" s="143">
        <f>G157+G159+G161</f>
        <v>11214621.09</v>
      </c>
    </row>
    <row r="157" spans="1:7" ht="47.25" x14ac:dyDescent="0.25">
      <c r="A157" s="131" t="s">
        <v>185</v>
      </c>
      <c r="B157" s="127" t="s">
        <v>4</v>
      </c>
      <c r="C157" s="133" t="s">
        <v>421</v>
      </c>
      <c r="D157" s="136" t="s">
        <v>429</v>
      </c>
      <c r="E157" s="133" t="s">
        <v>315</v>
      </c>
      <c r="F157" s="143">
        <f>F158</f>
        <v>9421370.1799999997</v>
      </c>
      <c r="G157" s="143">
        <f>G158</f>
        <v>9421370.1799999997</v>
      </c>
    </row>
    <row r="158" spans="1:7" ht="15.75" x14ac:dyDescent="0.25">
      <c r="A158" s="131" t="s">
        <v>193</v>
      </c>
      <c r="B158" s="127" t="s">
        <v>4</v>
      </c>
      <c r="C158" s="133" t="s">
        <v>421</v>
      </c>
      <c r="D158" s="136" t="s">
        <v>429</v>
      </c>
      <c r="E158" s="133" t="s">
        <v>336</v>
      </c>
      <c r="F158" s="143">
        <f>5919894.47+3501475.71</f>
        <v>9421370.1799999997</v>
      </c>
      <c r="G158" s="143">
        <f>5919894.47+3501475.71</f>
        <v>9421370.1799999997</v>
      </c>
    </row>
    <row r="159" spans="1:7" ht="15.75" x14ac:dyDescent="0.25">
      <c r="A159" s="131" t="s">
        <v>187</v>
      </c>
      <c r="B159" s="127" t="s">
        <v>4</v>
      </c>
      <c r="C159" s="133" t="s">
        <v>421</v>
      </c>
      <c r="D159" s="136" t="s">
        <v>429</v>
      </c>
      <c r="E159" s="133" t="s">
        <v>308</v>
      </c>
      <c r="F159" s="143">
        <f>F160</f>
        <v>1839289.69</v>
      </c>
      <c r="G159" s="143">
        <f>G160</f>
        <v>1792789.17</v>
      </c>
    </row>
    <row r="160" spans="1:7" ht="31.5" x14ac:dyDescent="0.25">
      <c r="A160" s="131" t="s">
        <v>188</v>
      </c>
      <c r="B160" s="127" t="s">
        <v>4</v>
      </c>
      <c r="C160" s="133" t="s">
        <v>421</v>
      </c>
      <c r="D160" s="136" t="s">
        <v>429</v>
      </c>
      <c r="E160" s="133" t="s">
        <v>309</v>
      </c>
      <c r="F160" s="143">
        <f>1209656.33+629633.36</f>
        <v>1839289.69</v>
      </c>
      <c r="G160" s="129">
        <f>1164656.33+628132.84</f>
        <v>1792789.17</v>
      </c>
    </row>
    <row r="161" spans="1:7" ht="15.75" x14ac:dyDescent="0.25">
      <c r="A161" s="131" t="s">
        <v>189</v>
      </c>
      <c r="B161" s="127" t="s">
        <v>4</v>
      </c>
      <c r="C161" s="133" t="s">
        <v>421</v>
      </c>
      <c r="D161" s="136" t="s">
        <v>429</v>
      </c>
      <c r="E161" s="133" t="s">
        <v>317</v>
      </c>
      <c r="F161" s="143">
        <f>F162</f>
        <v>461.74</v>
      </c>
      <c r="G161" s="143">
        <f>G162</f>
        <v>461.74</v>
      </c>
    </row>
    <row r="162" spans="1:7" ht="15.75" x14ac:dyDescent="0.25">
      <c r="A162" s="131" t="s">
        <v>190</v>
      </c>
      <c r="B162" s="127" t="s">
        <v>4</v>
      </c>
      <c r="C162" s="133" t="s">
        <v>421</v>
      </c>
      <c r="D162" s="136" t="s">
        <v>429</v>
      </c>
      <c r="E162" s="133" t="s">
        <v>318</v>
      </c>
      <c r="F162" s="143">
        <v>461.74</v>
      </c>
      <c r="G162" s="143">
        <v>461.74</v>
      </c>
    </row>
    <row r="163" spans="1:7" ht="31.5" x14ac:dyDescent="0.25">
      <c r="A163" s="131" t="s">
        <v>430</v>
      </c>
      <c r="B163" s="127" t="s">
        <v>4</v>
      </c>
      <c r="C163" s="133" t="s">
        <v>421</v>
      </c>
      <c r="D163" s="144" t="s">
        <v>431</v>
      </c>
      <c r="E163" s="133"/>
      <c r="F163" s="143">
        <f>F166+F164</f>
        <v>1730779.2</v>
      </c>
      <c r="G163" s="143">
        <f>G166+G164</f>
        <v>1256104.2</v>
      </c>
    </row>
    <row r="164" spans="1:7" ht="47.25" x14ac:dyDescent="0.25">
      <c r="A164" s="131" t="s">
        <v>185</v>
      </c>
      <c r="B164" s="127" t="s">
        <v>4</v>
      </c>
      <c r="C164" s="133" t="s">
        <v>421</v>
      </c>
      <c r="D164" s="144" t="s">
        <v>431</v>
      </c>
      <c r="E164" s="133" t="s">
        <v>315</v>
      </c>
      <c r="F164" s="143">
        <f>F165</f>
        <v>455583.2</v>
      </c>
      <c r="G164" s="143">
        <f>G165</f>
        <v>455583.2</v>
      </c>
    </row>
    <row r="165" spans="1:7" ht="15.75" x14ac:dyDescent="0.25">
      <c r="A165" s="131" t="s">
        <v>193</v>
      </c>
      <c r="B165" s="127" t="s">
        <v>4</v>
      </c>
      <c r="C165" s="133" t="s">
        <v>421</v>
      </c>
      <c r="D165" s="144" t="s">
        <v>431</v>
      </c>
      <c r="E165" s="133" t="s">
        <v>336</v>
      </c>
      <c r="F165" s="143">
        <v>455583.2</v>
      </c>
      <c r="G165" s="143">
        <v>455583.2</v>
      </c>
    </row>
    <row r="166" spans="1:7" ht="15.75" x14ac:dyDescent="0.25">
      <c r="A166" s="131" t="s">
        <v>187</v>
      </c>
      <c r="B166" s="127" t="s">
        <v>4</v>
      </c>
      <c r="C166" s="133" t="s">
        <v>421</v>
      </c>
      <c r="D166" s="144" t="s">
        <v>431</v>
      </c>
      <c r="E166" s="133" t="s">
        <v>308</v>
      </c>
      <c r="F166" s="143">
        <f>F167</f>
        <v>1275196</v>
      </c>
      <c r="G166" s="143">
        <f>G167</f>
        <v>800521</v>
      </c>
    </row>
    <row r="167" spans="1:7" ht="31.5" x14ac:dyDescent="0.25">
      <c r="A167" s="131" t="s">
        <v>188</v>
      </c>
      <c r="B167" s="127" t="s">
        <v>4</v>
      </c>
      <c r="C167" s="133" t="s">
        <v>421</v>
      </c>
      <c r="D167" s="144" t="s">
        <v>431</v>
      </c>
      <c r="E167" s="133" t="s">
        <v>309</v>
      </c>
      <c r="F167" s="143">
        <v>1275196</v>
      </c>
      <c r="G167" s="129">
        <v>800521</v>
      </c>
    </row>
    <row r="168" spans="1:7" ht="15.75" x14ac:dyDescent="0.25">
      <c r="A168" s="145" t="s">
        <v>432</v>
      </c>
      <c r="B168" s="127" t="s">
        <v>4</v>
      </c>
      <c r="C168" s="133" t="s">
        <v>421</v>
      </c>
      <c r="D168" s="136" t="s">
        <v>433</v>
      </c>
      <c r="E168" s="133"/>
      <c r="F168" s="143">
        <f t="shared" ref="F168:G171" si="15">F169</f>
        <v>543815.22</v>
      </c>
      <c r="G168" s="143">
        <f t="shared" si="15"/>
        <v>543815.22</v>
      </c>
    </row>
    <row r="169" spans="1:7" ht="31.5" x14ac:dyDescent="0.25">
      <c r="A169" s="41" t="s">
        <v>434</v>
      </c>
      <c r="B169" s="127" t="s">
        <v>4</v>
      </c>
      <c r="C169" s="133" t="s">
        <v>421</v>
      </c>
      <c r="D169" s="136" t="s">
        <v>435</v>
      </c>
      <c r="E169" s="133"/>
      <c r="F169" s="143">
        <f t="shared" si="15"/>
        <v>543815.22</v>
      </c>
      <c r="G169" s="143">
        <f t="shared" si="15"/>
        <v>543815.22</v>
      </c>
    </row>
    <row r="170" spans="1:7" ht="15.75" x14ac:dyDescent="0.25">
      <c r="A170" s="41" t="s">
        <v>436</v>
      </c>
      <c r="B170" s="127" t="s">
        <v>4</v>
      </c>
      <c r="C170" s="133" t="s">
        <v>421</v>
      </c>
      <c r="D170" s="136" t="s">
        <v>437</v>
      </c>
      <c r="E170" s="133"/>
      <c r="F170" s="143">
        <f t="shared" si="15"/>
        <v>543815.22</v>
      </c>
      <c r="G170" s="143">
        <f t="shared" si="15"/>
        <v>543815.22</v>
      </c>
    </row>
    <row r="171" spans="1:7" ht="15.75" x14ac:dyDescent="0.25">
      <c r="A171" s="131" t="s">
        <v>187</v>
      </c>
      <c r="B171" s="127" t="s">
        <v>4</v>
      </c>
      <c r="C171" s="133" t="s">
        <v>421</v>
      </c>
      <c r="D171" s="136" t="s">
        <v>437</v>
      </c>
      <c r="E171" s="133" t="s">
        <v>308</v>
      </c>
      <c r="F171" s="143">
        <f t="shared" si="15"/>
        <v>543815.22</v>
      </c>
      <c r="G171" s="143">
        <f t="shared" si="15"/>
        <v>543815.22</v>
      </c>
    </row>
    <row r="172" spans="1:7" ht="31.5" x14ac:dyDescent="0.25">
      <c r="A172" s="131" t="s">
        <v>188</v>
      </c>
      <c r="B172" s="127" t="s">
        <v>4</v>
      </c>
      <c r="C172" s="133" t="s">
        <v>421</v>
      </c>
      <c r="D172" s="136" t="s">
        <v>437</v>
      </c>
      <c r="E172" s="133" t="s">
        <v>309</v>
      </c>
      <c r="F172" s="143">
        <v>543815.22</v>
      </c>
      <c r="G172" s="129">
        <v>543815.22</v>
      </c>
    </row>
    <row r="173" spans="1:7" ht="31.5" x14ac:dyDescent="0.25">
      <c r="A173" s="131" t="s">
        <v>493</v>
      </c>
      <c r="B173" s="127" t="s">
        <v>4</v>
      </c>
      <c r="C173" s="133" t="s">
        <v>421</v>
      </c>
      <c r="D173" s="136" t="s">
        <v>501</v>
      </c>
      <c r="E173" s="133"/>
      <c r="F173" s="143">
        <f>F174</f>
        <v>4984201.47</v>
      </c>
      <c r="G173" s="143">
        <f>G174</f>
        <v>4984201.47</v>
      </c>
    </row>
    <row r="174" spans="1:7" ht="15.75" x14ac:dyDescent="0.25">
      <c r="A174" s="131" t="s">
        <v>187</v>
      </c>
      <c r="B174" s="127" t="s">
        <v>4</v>
      </c>
      <c r="C174" s="133" t="s">
        <v>421</v>
      </c>
      <c r="D174" s="136" t="s">
        <v>501</v>
      </c>
      <c r="E174" s="133" t="s">
        <v>308</v>
      </c>
      <c r="F174" s="143">
        <f>F175</f>
        <v>4984201.47</v>
      </c>
      <c r="G174" s="143">
        <f>G175</f>
        <v>4984201.47</v>
      </c>
    </row>
    <row r="175" spans="1:7" ht="31.5" x14ac:dyDescent="0.25">
      <c r="A175" s="131" t="s">
        <v>188</v>
      </c>
      <c r="B175" s="127" t="s">
        <v>4</v>
      </c>
      <c r="C175" s="133" t="s">
        <v>421</v>
      </c>
      <c r="D175" s="136" t="s">
        <v>501</v>
      </c>
      <c r="E175" s="133" t="s">
        <v>309</v>
      </c>
      <c r="F175" s="143">
        <v>4984201.47</v>
      </c>
      <c r="G175" s="143">
        <v>4984201.47</v>
      </c>
    </row>
    <row r="176" spans="1:7" ht="31.5" x14ac:dyDescent="0.25">
      <c r="A176" s="131" t="s">
        <v>504</v>
      </c>
      <c r="B176" s="127" t="s">
        <v>4</v>
      </c>
      <c r="C176" s="133" t="s">
        <v>421</v>
      </c>
      <c r="D176" s="136" t="s">
        <v>502</v>
      </c>
      <c r="E176" s="133"/>
      <c r="F176" s="143">
        <f>F177</f>
        <v>100000</v>
      </c>
      <c r="G176" s="143">
        <f>G177</f>
        <v>100000</v>
      </c>
    </row>
    <row r="177" spans="1:7" ht="15.75" x14ac:dyDescent="0.25">
      <c r="A177" s="131" t="s">
        <v>187</v>
      </c>
      <c r="B177" s="127" t="s">
        <v>4</v>
      </c>
      <c r="C177" s="133" t="s">
        <v>421</v>
      </c>
      <c r="D177" s="136" t="s">
        <v>502</v>
      </c>
      <c r="E177" s="133" t="s">
        <v>308</v>
      </c>
      <c r="F177" s="143">
        <f>F178</f>
        <v>100000</v>
      </c>
      <c r="G177" s="143">
        <f>G178</f>
        <v>100000</v>
      </c>
    </row>
    <row r="178" spans="1:7" ht="31.5" x14ac:dyDescent="0.25">
      <c r="A178" s="131" t="s">
        <v>188</v>
      </c>
      <c r="B178" s="127" t="s">
        <v>4</v>
      </c>
      <c r="C178" s="133" t="s">
        <v>421</v>
      </c>
      <c r="D178" s="136" t="s">
        <v>502</v>
      </c>
      <c r="E178" s="133" t="s">
        <v>309</v>
      </c>
      <c r="F178" s="143">
        <v>100000</v>
      </c>
      <c r="G178" s="143">
        <v>100000</v>
      </c>
    </row>
    <row r="179" spans="1:7" ht="31.5" x14ac:dyDescent="0.25">
      <c r="A179" s="131" t="s">
        <v>482</v>
      </c>
      <c r="B179" s="127" t="s">
        <v>4</v>
      </c>
      <c r="C179" s="133" t="s">
        <v>421</v>
      </c>
      <c r="D179" s="136" t="s">
        <v>503</v>
      </c>
      <c r="E179" s="133"/>
      <c r="F179" s="143">
        <f>F180</f>
        <v>29490689.649999999</v>
      </c>
      <c r="G179" s="143">
        <f>G180</f>
        <v>29189679.719999999</v>
      </c>
    </row>
    <row r="180" spans="1:7" ht="15.75" x14ac:dyDescent="0.25">
      <c r="A180" s="131" t="s">
        <v>187</v>
      </c>
      <c r="B180" s="127" t="s">
        <v>4</v>
      </c>
      <c r="C180" s="133" t="s">
        <v>421</v>
      </c>
      <c r="D180" s="136" t="s">
        <v>503</v>
      </c>
      <c r="E180" s="133" t="s">
        <v>308</v>
      </c>
      <c r="F180" s="143">
        <f>F181</f>
        <v>29490689.649999999</v>
      </c>
      <c r="G180" s="143">
        <f>G181</f>
        <v>29189679.719999999</v>
      </c>
    </row>
    <row r="181" spans="1:7" ht="31.5" x14ac:dyDescent="0.25">
      <c r="A181" s="131" t="s">
        <v>188</v>
      </c>
      <c r="B181" s="127" t="s">
        <v>4</v>
      </c>
      <c r="C181" s="133" t="s">
        <v>421</v>
      </c>
      <c r="D181" s="136" t="s">
        <v>503</v>
      </c>
      <c r="E181" s="133" t="s">
        <v>309</v>
      </c>
      <c r="F181" s="143">
        <v>29490689.649999999</v>
      </c>
      <c r="G181" s="129">
        <v>29189679.719999999</v>
      </c>
    </row>
    <row r="182" spans="1:7" ht="15.75" x14ac:dyDescent="0.25">
      <c r="A182" s="39" t="s">
        <v>64</v>
      </c>
      <c r="B182" s="128" t="s">
        <v>4</v>
      </c>
      <c r="C182" s="128" t="s">
        <v>438</v>
      </c>
      <c r="D182" s="127"/>
      <c r="E182" s="128"/>
      <c r="F182" s="126">
        <f>F190+F197+F183</f>
        <v>490514.12</v>
      </c>
      <c r="G182" s="126">
        <f>G190+G197+G183</f>
        <v>490514.12</v>
      </c>
    </row>
    <row r="183" spans="1:7" ht="15.75" x14ac:dyDescent="0.25">
      <c r="A183" s="131" t="s">
        <v>65</v>
      </c>
      <c r="B183" s="127" t="s">
        <v>4</v>
      </c>
      <c r="C183" s="127" t="s">
        <v>439</v>
      </c>
      <c r="D183" s="127"/>
      <c r="E183" s="127"/>
      <c r="F183" s="129">
        <f t="shared" ref="F183:G188" si="16">F184</f>
        <v>133170.12</v>
      </c>
      <c r="G183" s="129">
        <f t="shared" si="16"/>
        <v>133170.12</v>
      </c>
    </row>
    <row r="184" spans="1:7" ht="31.5" x14ac:dyDescent="0.25">
      <c r="A184" s="131" t="s">
        <v>197</v>
      </c>
      <c r="B184" s="127" t="s">
        <v>4</v>
      </c>
      <c r="C184" s="127" t="s">
        <v>439</v>
      </c>
      <c r="D184" s="127" t="s">
        <v>440</v>
      </c>
      <c r="E184" s="127"/>
      <c r="F184" s="129">
        <f>F185</f>
        <v>133170.12</v>
      </c>
      <c r="G184" s="129">
        <f>G185</f>
        <v>133170.12</v>
      </c>
    </row>
    <row r="185" spans="1:7" ht="15" customHeight="1" x14ac:dyDescent="0.25">
      <c r="A185" s="131" t="s">
        <v>441</v>
      </c>
      <c r="B185" s="127" t="s">
        <v>4</v>
      </c>
      <c r="C185" s="127" t="s">
        <v>439</v>
      </c>
      <c r="D185" s="127" t="s">
        <v>442</v>
      </c>
      <c r="E185" s="127"/>
      <c r="F185" s="129">
        <f t="shared" si="16"/>
        <v>133170.12</v>
      </c>
      <c r="G185" s="129">
        <f t="shared" si="16"/>
        <v>133170.12</v>
      </c>
    </row>
    <row r="186" spans="1:7" ht="31.5" x14ac:dyDescent="0.25">
      <c r="A186" s="131" t="s">
        <v>443</v>
      </c>
      <c r="B186" s="127" t="s">
        <v>4</v>
      </c>
      <c r="C186" s="127" t="s">
        <v>439</v>
      </c>
      <c r="D186" s="127" t="s">
        <v>444</v>
      </c>
      <c r="E186" s="127"/>
      <c r="F186" s="129">
        <f t="shared" si="16"/>
        <v>133170.12</v>
      </c>
      <c r="G186" s="129">
        <f t="shared" si="16"/>
        <v>133170.12</v>
      </c>
    </row>
    <row r="187" spans="1:7" ht="31.5" x14ac:dyDescent="0.25">
      <c r="A187" s="131" t="s">
        <v>445</v>
      </c>
      <c r="B187" s="127" t="s">
        <v>4</v>
      </c>
      <c r="C187" s="127" t="s">
        <v>439</v>
      </c>
      <c r="D187" s="127" t="s">
        <v>446</v>
      </c>
      <c r="E187" s="127"/>
      <c r="F187" s="129">
        <f t="shared" si="16"/>
        <v>133170.12</v>
      </c>
      <c r="G187" s="129">
        <f t="shared" si="16"/>
        <v>133170.12</v>
      </c>
    </row>
    <row r="188" spans="1:7" ht="15.75" x14ac:dyDescent="0.25">
      <c r="A188" s="131" t="s">
        <v>339</v>
      </c>
      <c r="B188" s="127" t="s">
        <v>4</v>
      </c>
      <c r="C188" s="127" t="s">
        <v>439</v>
      </c>
      <c r="D188" s="127" t="s">
        <v>446</v>
      </c>
      <c r="E188" s="127" t="s">
        <v>340</v>
      </c>
      <c r="F188" s="129">
        <f t="shared" si="16"/>
        <v>133170.12</v>
      </c>
      <c r="G188" s="129">
        <f t="shared" si="16"/>
        <v>133170.12</v>
      </c>
    </row>
    <row r="189" spans="1:7" ht="15.75" x14ac:dyDescent="0.25">
      <c r="A189" s="131" t="s">
        <v>447</v>
      </c>
      <c r="B189" s="127" t="s">
        <v>4</v>
      </c>
      <c r="C189" s="127" t="s">
        <v>439</v>
      </c>
      <c r="D189" s="127" t="s">
        <v>446</v>
      </c>
      <c r="E189" s="127" t="s">
        <v>292</v>
      </c>
      <c r="F189" s="129">
        <v>133170.12</v>
      </c>
      <c r="G189" s="129">
        <v>133170.12</v>
      </c>
    </row>
    <row r="190" spans="1:7" ht="15.75" x14ac:dyDescent="0.25">
      <c r="A190" s="41" t="s">
        <v>66</v>
      </c>
      <c r="B190" s="127" t="s">
        <v>4</v>
      </c>
      <c r="C190" s="127" t="s">
        <v>448</v>
      </c>
      <c r="D190" s="127"/>
      <c r="E190" s="127"/>
      <c r="F190" s="129">
        <f t="shared" ref="F190:G195" si="17">F191</f>
        <v>96960</v>
      </c>
      <c r="G190" s="129">
        <f t="shared" si="17"/>
        <v>96960</v>
      </c>
    </row>
    <row r="191" spans="1:7" ht="31.5" x14ac:dyDescent="0.25">
      <c r="A191" s="41" t="s">
        <v>197</v>
      </c>
      <c r="B191" s="127" t="s">
        <v>4</v>
      </c>
      <c r="C191" s="127" t="s">
        <v>448</v>
      </c>
      <c r="D191" s="127" t="s">
        <v>440</v>
      </c>
      <c r="E191" s="127"/>
      <c r="F191" s="129">
        <f t="shared" si="17"/>
        <v>96960</v>
      </c>
      <c r="G191" s="129">
        <f t="shared" si="17"/>
        <v>96960</v>
      </c>
    </row>
    <row r="192" spans="1:7" ht="15.75" customHeight="1" x14ac:dyDescent="0.25">
      <c r="A192" s="41" t="s">
        <v>441</v>
      </c>
      <c r="B192" s="127" t="s">
        <v>4</v>
      </c>
      <c r="C192" s="127" t="s">
        <v>448</v>
      </c>
      <c r="D192" s="127" t="s">
        <v>442</v>
      </c>
      <c r="E192" s="127"/>
      <c r="F192" s="129">
        <f t="shared" si="17"/>
        <v>96960</v>
      </c>
      <c r="G192" s="129">
        <f t="shared" si="17"/>
        <v>96960</v>
      </c>
    </row>
    <row r="193" spans="1:7" ht="31.5" x14ac:dyDescent="0.25">
      <c r="A193" s="41" t="s">
        <v>449</v>
      </c>
      <c r="B193" s="127" t="s">
        <v>4</v>
      </c>
      <c r="C193" s="127" t="s">
        <v>448</v>
      </c>
      <c r="D193" s="127" t="s">
        <v>450</v>
      </c>
      <c r="E193" s="127"/>
      <c r="F193" s="129">
        <f t="shared" si="17"/>
        <v>96960</v>
      </c>
      <c r="G193" s="129">
        <f t="shared" si="17"/>
        <v>96960</v>
      </c>
    </row>
    <row r="194" spans="1:7" ht="47.25" x14ac:dyDescent="0.25">
      <c r="A194" s="41" t="s">
        <v>451</v>
      </c>
      <c r="B194" s="127" t="s">
        <v>4</v>
      </c>
      <c r="C194" s="127" t="s">
        <v>448</v>
      </c>
      <c r="D194" s="127" t="s">
        <v>452</v>
      </c>
      <c r="E194" s="127"/>
      <c r="F194" s="129">
        <f t="shared" si="17"/>
        <v>96960</v>
      </c>
      <c r="G194" s="129">
        <f t="shared" si="17"/>
        <v>96960</v>
      </c>
    </row>
    <row r="195" spans="1:7" ht="15.75" x14ac:dyDescent="0.25">
      <c r="A195" s="41" t="s">
        <v>327</v>
      </c>
      <c r="B195" s="127" t="s">
        <v>4</v>
      </c>
      <c r="C195" s="127" t="s">
        <v>448</v>
      </c>
      <c r="D195" s="127" t="s">
        <v>452</v>
      </c>
      <c r="E195" s="127" t="s">
        <v>77</v>
      </c>
      <c r="F195" s="129">
        <f t="shared" si="17"/>
        <v>96960</v>
      </c>
      <c r="G195" s="129">
        <f t="shared" si="17"/>
        <v>96960</v>
      </c>
    </row>
    <row r="196" spans="1:7" ht="15.75" x14ac:dyDescent="0.25">
      <c r="A196" s="41" t="s">
        <v>328</v>
      </c>
      <c r="B196" s="127" t="s">
        <v>4</v>
      </c>
      <c r="C196" s="127" t="s">
        <v>448</v>
      </c>
      <c r="D196" s="127" t="s">
        <v>452</v>
      </c>
      <c r="E196" s="127" t="s">
        <v>293</v>
      </c>
      <c r="F196" s="129">
        <v>96960</v>
      </c>
      <c r="G196" s="129">
        <v>96960</v>
      </c>
    </row>
    <row r="197" spans="1:7" ht="15.75" x14ac:dyDescent="0.25">
      <c r="A197" s="41" t="s">
        <v>68</v>
      </c>
      <c r="B197" s="127" t="s">
        <v>4</v>
      </c>
      <c r="C197" s="127" t="s">
        <v>453</v>
      </c>
      <c r="D197" s="127"/>
      <c r="E197" s="127"/>
      <c r="F197" s="129">
        <f>F198</f>
        <v>260384</v>
      </c>
      <c r="G197" s="129">
        <f>G198</f>
        <v>260384</v>
      </c>
    </row>
    <row r="198" spans="1:7" ht="31.5" x14ac:dyDescent="0.25">
      <c r="A198" s="41" t="s">
        <v>454</v>
      </c>
      <c r="B198" s="127" t="s">
        <v>4</v>
      </c>
      <c r="C198" s="127" t="s">
        <v>453</v>
      </c>
      <c r="D198" s="146" t="s">
        <v>440</v>
      </c>
      <c r="E198" s="127"/>
      <c r="F198" s="129">
        <f>F201</f>
        <v>260384</v>
      </c>
      <c r="G198" s="129">
        <f>G201</f>
        <v>260384</v>
      </c>
    </row>
    <row r="199" spans="1:7" ht="18.75" customHeight="1" x14ac:dyDescent="0.25">
      <c r="A199" s="41" t="s">
        <v>441</v>
      </c>
      <c r="B199" s="127" t="s">
        <v>4</v>
      </c>
      <c r="C199" s="127" t="s">
        <v>453</v>
      </c>
      <c r="D199" s="146" t="s">
        <v>442</v>
      </c>
      <c r="E199" s="127"/>
      <c r="F199" s="129">
        <f t="shared" ref="F199:G202" si="18">F200</f>
        <v>260384</v>
      </c>
      <c r="G199" s="129">
        <f t="shared" si="18"/>
        <v>260384</v>
      </c>
    </row>
    <row r="200" spans="1:7" ht="14.25" customHeight="1" x14ac:dyDescent="0.25">
      <c r="A200" s="41" t="s">
        <v>455</v>
      </c>
      <c r="B200" s="127" t="s">
        <v>4</v>
      </c>
      <c r="C200" s="127" t="s">
        <v>453</v>
      </c>
      <c r="D200" s="146" t="s">
        <v>456</v>
      </c>
      <c r="E200" s="127"/>
      <c r="F200" s="129">
        <f t="shared" si="18"/>
        <v>260384</v>
      </c>
      <c r="G200" s="129">
        <f t="shared" si="18"/>
        <v>260384</v>
      </c>
    </row>
    <row r="201" spans="1:7" ht="15.75" x14ac:dyDescent="0.25">
      <c r="A201" s="41" t="s">
        <v>457</v>
      </c>
      <c r="B201" s="127" t="s">
        <v>4</v>
      </c>
      <c r="C201" s="127" t="s">
        <v>453</v>
      </c>
      <c r="D201" s="127" t="s">
        <v>458</v>
      </c>
      <c r="E201" s="127"/>
      <c r="F201" s="129">
        <f t="shared" si="18"/>
        <v>260384</v>
      </c>
      <c r="G201" s="129">
        <f t="shared" si="18"/>
        <v>260384</v>
      </c>
    </row>
    <row r="202" spans="1:7" ht="31.5" x14ac:dyDescent="0.25">
      <c r="A202" s="41" t="s">
        <v>459</v>
      </c>
      <c r="B202" s="127" t="s">
        <v>4</v>
      </c>
      <c r="C202" s="127" t="s">
        <v>453</v>
      </c>
      <c r="D202" s="127" t="s">
        <v>458</v>
      </c>
      <c r="E202" s="127" t="s">
        <v>460</v>
      </c>
      <c r="F202" s="129">
        <f t="shared" si="18"/>
        <v>260384</v>
      </c>
      <c r="G202" s="129">
        <f t="shared" si="18"/>
        <v>260384</v>
      </c>
    </row>
    <row r="203" spans="1:7" ht="31.5" x14ac:dyDescent="0.25">
      <c r="A203" s="41" t="s">
        <v>461</v>
      </c>
      <c r="B203" s="127" t="s">
        <v>4</v>
      </c>
      <c r="C203" s="127" t="s">
        <v>453</v>
      </c>
      <c r="D203" s="127" t="s">
        <v>458</v>
      </c>
      <c r="E203" s="127" t="s">
        <v>462</v>
      </c>
      <c r="F203" s="129">
        <v>260384</v>
      </c>
      <c r="G203" s="129">
        <v>260384</v>
      </c>
    </row>
    <row r="204" spans="1:7" ht="15.75" x14ac:dyDescent="0.25">
      <c r="A204" s="39" t="s">
        <v>69</v>
      </c>
      <c r="B204" s="128" t="s">
        <v>4</v>
      </c>
      <c r="C204" s="128" t="s">
        <v>463</v>
      </c>
      <c r="D204" s="130"/>
      <c r="E204" s="128"/>
      <c r="F204" s="36">
        <f t="shared" ref="F204:G209" si="19">F205</f>
        <v>6642656.8499999996</v>
      </c>
      <c r="G204" s="36">
        <f t="shared" si="19"/>
        <v>6642656.8499999996</v>
      </c>
    </row>
    <row r="205" spans="1:7" ht="15.75" x14ac:dyDescent="0.25">
      <c r="A205" s="41" t="s">
        <v>464</v>
      </c>
      <c r="B205" s="127" t="s">
        <v>4</v>
      </c>
      <c r="C205" s="127" t="s">
        <v>465</v>
      </c>
      <c r="D205" s="130"/>
      <c r="E205" s="127"/>
      <c r="F205" s="42">
        <f t="shared" si="19"/>
        <v>6642656.8499999996</v>
      </c>
      <c r="G205" s="42">
        <f t="shared" si="19"/>
        <v>6642656.8499999996</v>
      </c>
    </row>
    <row r="206" spans="1:7" ht="31.5" x14ac:dyDescent="0.25">
      <c r="A206" s="147" t="s">
        <v>207</v>
      </c>
      <c r="B206" s="127" t="s">
        <v>4</v>
      </c>
      <c r="C206" s="127" t="s">
        <v>465</v>
      </c>
      <c r="D206" s="127" t="s">
        <v>466</v>
      </c>
      <c r="E206" s="127"/>
      <c r="F206" s="42">
        <f t="shared" si="19"/>
        <v>6642656.8499999996</v>
      </c>
      <c r="G206" s="42">
        <f t="shared" si="19"/>
        <v>6642656.8499999996</v>
      </c>
    </row>
    <row r="207" spans="1:7" ht="47.25" x14ac:dyDescent="0.25">
      <c r="A207" s="147" t="s">
        <v>467</v>
      </c>
      <c r="B207" s="127" t="s">
        <v>4</v>
      </c>
      <c r="C207" s="127" t="s">
        <v>465</v>
      </c>
      <c r="D207" s="127" t="s">
        <v>468</v>
      </c>
      <c r="E207" s="127"/>
      <c r="F207" s="42">
        <f t="shared" si="19"/>
        <v>6642656.8499999996</v>
      </c>
      <c r="G207" s="42">
        <f t="shared" si="19"/>
        <v>6642656.8499999996</v>
      </c>
    </row>
    <row r="208" spans="1:7" ht="15.75" x14ac:dyDescent="0.25">
      <c r="A208" s="147" t="s">
        <v>469</v>
      </c>
      <c r="B208" s="127" t="s">
        <v>4</v>
      </c>
      <c r="C208" s="127" t="s">
        <v>465</v>
      </c>
      <c r="D208" s="127" t="s">
        <v>470</v>
      </c>
      <c r="E208" s="127"/>
      <c r="F208" s="42">
        <f t="shared" si="19"/>
        <v>6642656.8499999996</v>
      </c>
      <c r="G208" s="42">
        <f t="shared" si="19"/>
        <v>6642656.8499999996</v>
      </c>
    </row>
    <row r="209" spans="1:7" ht="31.5" x14ac:dyDescent="0.25">
      <c r="A209" s="147" t="s">
        <v>459</v>
      </c>
      <c r="B209" s="127" t="s">
        <v>4</v>
      </c>
      <c r="C209" s="127" t="s">
        <v>465</v>
      </c>
      <c r="D209" s="127" t="s">
        <v>470</v>
      </c>
      <c r="E209" s="127" t="s">
        <v>460</v>
      </c>
      <c r="F209" s="42">
        <f t="shared" si="19"/>
        <v>6642656.8499999996</v>
      </c>
      <c r="G209" s="42">
        <f t="shared" si="19"/>
        <v>6642656.8499999996</v>
      </c>
    </row>
    <row r="210" spans="1:7" ht="15.75" x14ac:dyDescent="0.25">
      <c r="A210" s="147" t="s">
        <v>471</v>
      </c>
      <c r="B210" s="127" t="s">
        <v>4</v>
      </c>
      <c r="C210" s="127" t="s">
        <v>465</v>
      </c>
      <c r="D210" s="127" t="s">
        <v>470</v>
      </c>
      <c r="E210" s="127" t="s">
        <v>82</v>
      </c>
      <c r="F210" s="42">
        <v>6642656.8499999996</v>
      </c>
      <c r="G210" s="42">
        <v>6642656.8499999996</v>
      </c>
    </row>
    <row r="211" spans="1:7" ht="15.75" x14ac:dyDescent="0.25">
      <c r="A211" s="39" t="s">
        <v>71</v>
      </c>
      <c r="B211" s="128" t="s">
        <v>4</v>
      </c>
      <c r="C211" s="128" t="s">
        <v>472</v>
      </c>
      <c r="D211" s="127"/>
      <c r="E211" s="128"/>
      <c r="F211" s="36">
        <f>F215+F212</f>
        <v>988708.59</v>
      </c>
      <c r="G211" s="36">
        <f>G215+G212</f>
        <v>988708.59</v>
      </c>
    </row>
    <row r="212" spans="1:7" ht="31.5" x14ac:dyDescent="0.25">
      <c r="A212" s="147" t="s">
        <v>505</v>
      </c>
      <c r="B212" s="127" t="s">
        <v>4</v>
      </c>
      <c r="C212" s="127" t="s">
        <v>506</v>
      </c>
      <c r="D212" s="127" t="s">
        <v>507</v>
      </c>
      <c r="E212" s="127"/>
      <c r="F212" s="42">
        <f>F213</f>
        <v>83712</v>
      </c>
      <c r="G212" s="42">
        <f>G213</f>
        <v>83712</v>
      </c>
    </row>
    <row r="213" spans="1:7" ht="15.75" x14ac:dyDescent="0.25">
      <c r="A213" s="147" t="s">
        <v>327</v>
      </c>
      <c r="B213" s="127" t="s">
        <v>4</v>
      </c>
      <c r="C213" s="127" t="s">
        <v>506</v>
      </c>
      <c r="D213" s="127" t="s">
        <v>507</v>
      </c>
      <c r="E213" s="127" t="s">
        <v>77</v>
      </c>
      <c r="F213" s="42">
        <f>F214</f>
        <v>83712</v>
      </c>
      <c r="G213" s="42">
        <f>G214</f>
        <v>83712</v>
      </c>
    </row>
    <row r="214" spans="1:7" ht="15.75" x14ac:dyDescent="0.25">
      <c r="A214" s="147" t="s">
        <v>159</v>
      </c>
      <c r="B214" s="127" t="s">
        <v>4</v>
      </c>
      <c r="C214" s="127" t="s">
        <v>506</v>
      </c>
      <c r="D214" s="127" t="s">
        <v>507</v>
      </c>
      <c r="E214" s="127" t="s">
        <v>293</v>
      </c>
      <c r="F214" s="42">
        <v>83712</v>
      </c>
      <c r="G214" s="42">
        <v>83712</v>
      </c>
    </row>
    <row r="215" spans="1:7" ht="15.75" x14ac:dyDescent="0.25">
      <c r="A215" s="41" t="s">
        <v>72</v>
      </c>
      <c r="B215" s="127" t="s">
        <v>4</v>
      </c>
      <c r="C215" s="127" t="s">
        <v>473</v>
      </c>
      <c r="D215" s="127"/>
      <c r="E215" s="127"/>
      <c r="F215" s="42">
        <f t="shared" ref="F215:G218" si="20">F216</f>
        <v>904996.59</v>
      </c>
      <c r="G215" s="42">
        <f t="shared" si="20"/>
        <v>904996.59</v>
      </c>
    </row>
    <row r="216" spans="1:7" ht="15.75" x14ac:dyDescent="0.25">
      <c r="A216" s="148" t="s">
        <v>216</v>
      </c>
      <c r="B216" s="127" t="s">
        <v>4</v>
      </c>
      <c r="C216" s="127" t="s">
        <v>474</v>
      </c>
      <c r="D216" s="127" t="s">
        <v>475</v>
      </c>
      <c r="E216" s="127"/>
      <c r="F216" s="42">
        <f t="shared" si="20"/>
        <v>904996.59</v>
      </c>
      <c r="G216" s="42">
        <f t="shared" si="20"/>
        <v>904996.59</v>
      </c>
    </row>
    <row r="217" spans="1:7" ht="15.75" x14ac:dyDescent="0.25">
      <c r="A217" s="148" t="s">
        <v>476</v>
      </c>
      <c r="B217" s="127" t="s">
        <v>4</v>
      </c>
      <c r="C217" s="127" t="s">
        <v>473</v>
      </c>
      <c r="D217" s="127" t="s">
        <v>477</v>
      </c>
      <c r="E217" s="127"/>
      <c r="F217" s="42">
        <f t="shared" si="20"/>
        <v>904996.59</v>
      </c>
      <c r="G217" s="42">
        <f t="shared" si="20"/>
        <v>904996.59</v>
      </c>
    </row>
    <row r="218" spans="1:7" ht="31.5" x14ac:dyDescent="0.25">
      <c r="A218" s="148" t="s">
        <v>459</v>
      </c>
      <c r="B218" s="127" t="s">
        <v>4</v>
      </c>
      <c r="C218" s="127" t="s">
        <v>473</v>
      </c>
      <c r="D218" s="127" t="s">
        <v>477</v>
      </c>
      <c r="E218" s="127" t="s">
        <v>460</v>
      </c>
      <c r="F218" s="42">
        <f t="shared" si="20"/>
        <v>904996.59</v>
      </c>
      <c r="G218" s="42">
        <f t="shared" si="20"/>
        <v>904996.59</v>
      </c>
    </row>
    <row r="219" spans="1:7" ht="15.75" x14ac:dyDescent="0.25">
      <c r="A219" s="41" t="s">
        <v>471</v>
      </c>
      <c r="B219" s="127" t="s">
        <v>4</v>
      </c>
      <c r="C219" s="127" t="s">
        <v>473</v>
      </c>
      <c r="D219" s="127" t="s">
        <v>477</v>
      </c>
      <c r="E219" s="127" t="s">
        <v>82</v>
      </c>
      <c r="F219" s="42">
        <v>904996.59</v>
      </c>
      <c r="G219" s="42">
        <v>904996.59</v>
      </c>
    </row>
  </sheetData>
  <mergeCells count="2">
    <mergeCell ref="A2:F2"/>
    <mergeCell ref="E1:G1"/>
  </mergeCells>
  <pageMargins left="0.59055118110236227" right="0.39370078740157483" top="0.39370078740157483" bottom="0.39370078740157483" header="0" footer="0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17"/>
  <sheetViews>
    <sheetView topLeftCell="A205" zoomScaleNormal="100" workbookViewId="0">
      <selection activeCell="A137" sqref="A137"/>
    </sheetView>
  </sheetViews>
  <sheetFormatPr defaultColWidth="8.85546875" defaultRowHeight="15.75" outlineLevelRow="4" x14ac:dyDescent="0.25"/>
  <cols>
    <col min="1" max="1" width="45.28515625" style="69" customWidth="1"/>
    <col min="2" max="2" width="9.7109375" style="66" customWidth="1"/>
    <col min="3" max="3" width="15.85546875" style="66" customWidth="1"/>
    <col min="4" max="4" width="12.140625" style="66" customWidth="1"/>
    <col min="5" max="5" width="20.140625" style="66" customWidth="1"/>
    <col min="6" max="6" width="15.5703125" style="66" customWidth="1"/>
    <col min="7" max="8" width="13.85546875" style="66" bestFit="1" customWidth="1"/>
    <col min="9" max="9" width="8.85546875" style="66"/>
    <col min="10" max="11" width="12.7109375" style="66" bestFit="1" customWidth="1"/>
    <col min="12" max="16384" width="8.85546875" style="66"/>
  </cols>
  <sheetData>
    <row r="1" spans="1:26" ht="66.75" customHeight="1" x14ac:dyDescent="0.25">
      <c r="D1" s="152"/>
      <c r="E1" s="161" t="s">
        <v>510</v>
      </c>
      <c r="F1" s="161"/>
      <c r="G1" s="161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3" spans="1:26" ht="53.25" customHeight="1" x14ac:dyDescent="0.25">
      <c r="A3" s="166" t="s">
        <v>509</v>
      </c>
      <c r="B3" s="166"/>
      <c r="C3" s="166"/>
      <c r="D3" s="166"/>
      <c r="E3" s="166"/>
      <c r="F3" s="166"/>
      <c r="G3" s="166"/>
    </row>
    <row r="4" spans="1:26" ht="12.75" customHeight="1" x14ac:dyDescent="0.25">
      <c r="A4" s="70"/>
      <c r="B4" s="71"/>
      <c r="C4" s="71"/>
      <c r="D4" s="71"/>
      <c r="F4" s="58"/>
      <c r="G4" s="58" t="s">
        <v>182</v>
      </c>
    </row>
    <row r="5" spans="1:26" ht="63" customHeight="1" x14ac:dyDescent="0.25">
      <c r="A5" s="119" t="s">
        <v>32</v>
      </c>
      <c r="B5" s="119" t="s">
        <v>511</v>
      </c>
      <c r="C5" s="119" t="s">
        <v>297</v>
      </c>
      <c r="D5" s="120" t="s">
        <v>298</v>
      </c>
      <c r="E5" s="121" t="s">
        <v>479</v>
      </c>
      <c r="F5" s="121" t="s">
        <v>75</v>
      </c>
      <c r="G5" s="121" t="s">
        <v>183</v>
      </c>
    </row>
    <row r="6" spans="1:26" s="68" customFormat="1" outlineLevel="1" x14ac:dyDescent="0.25">
      <c r="A6" s="122">
        <v>1</v>
      </c>
      <c r="B6" s="123">
        <v>2</v>
      </c>
      <c r="C6" s="122">
        <v>3</v>
      </c>
      <c r="D6" s="123">
        <v>4</v>
      </c>
      <c r="E6" s="122">
        <v>5</v>
      </c>
      <c r="F6" s="123">
        <v>6</v>
      </c>
      <c r="G6" s="122">
        <v>7</v>
      </c>
    </row>
    <row r="7" spans="1:26" outlineLevel="3" x14ac:dyDescent="0.25">
      <c r="A7" s="39" t="s">
        <v>38</v>
      </c>
      <c r="B7" s="128" t="s">
        <v>301</v>
      </c>
      <c r="C7" s="127"/>
      <c r="D7" s="127"/>
      <c r="E7" s="126">
        <f>E8+E13+E28+E23</f>
        <v>17675695.91</v>
      </c>
      <c r="F7" s="126">
        <f>F8+F13+F28+F23</f>
        <v>17180482.73</v>
      </c>
      <c r="G7" s="150">
        <f>F7/E7*100</f>
        <v>97.198338427400572</v>
      </c>
    </row>
    <row r="8" spans="1:26" ht="61.5" customHeight="1" outlineLevel="3" x14ac:dyDescent="0.25">
      <c r="A8" s="41" t="s">
        <v>302</v>
      </c>
      <c r="B8" s="127" t="s">
        <v>303</v>
      </c>
      <c r="C8" s="127"/>
      <c r="D8" s="127"/>
      <c r="E8" s="129">
        <f t="shared" ref="E8:F11" si="0">E9</f>
        <v>391704</v>
      </c>
      <c r="F8" s="129">
        <f t="shared" si="0"/>
        <v>11820</v>
      </c>
      <c r="G8" s="150">
        <f t="shared" ref="G8:G70" si="1">F8/E8*100</f>
        <v>3.0175847068194352</v>
      </c>
    </row>
    <row r="9" spans="1:26" ht="31.5" outlineLevel="3" x14ac:dyDescent="0.25">
      <c r="A9" s="41" t="s">
        <v>304</v>
      </c>
      <c r="B9" s="127" t="s">
        <v>303</v>
      </c>
      <c r="C9" s="127" t="s">
        <v>305</v>
      </c>
      <c r="D9" s="127"/>
      <c r="E9" s="129">
        <f t="shared" si="0"/>
        <v>391704</v>
      </c>
      <c r="F9" s="129">
        <f t="shared" si="0"/>
        <v>11820</v>
      </c>
      <c r="G9" s="150">
        <f t="shared" si="1"/>
        <v>3.0175847068194352</v>
      </c>
    </row>
    <row r="10" spans="1:26" outlineLevel="4" x14ac:dyDescent="0.25">
      <c r="A10" s="41" t="s">
        <v>306</v>
      </c>
      <c r="B10" s="127" t="s">
        <v>303</v>
      </c>
      <c r="C10" s="127" t="s">
        <v>307</v>
      </c>
      <c r="D10" s="127"/>
      <c r="E10" s="129">
        <f t="shared" si="0"/>
        <v>391704</v>
      </c>
      <c r="F10" s="129">
        <f t="shared" si="0"/>
        <v>11820</v>
      </c>
      <c r="G10" s="150">
        <f t="shared" si="1"/>
        <v>3.0175847068194352</v>
      </c>
    </row>
    <row r="11" spans="1:26" s="68" customFormat="1" ht="31.5" outlineLevel="2" x14ac:dyDescent="0.25">
      <c r="A11" s="41" t="s">
        <v>187</v>
      </c>
      <c r="B11" s="127" t="s">
        <v>303</v>
      </c>
      <c r="C11" s="127" t="s">
        <v>307</v>
      </c>
      <c r="D11" s="127" t="s">
        <v>308</v>
      </c>
      <c r="E11" s="129">
        <f t="shared" si="0"/>
        <v>391704</v>
      </c>
      <c r="F11" s="129">
        <f t="shared" si="0"/>
        <v>11820</v>
      </c>
      <c r="G11" s="150">
        <f t="shared" si="1"/>
        <v>3.0175847068194352</v>
      </c>
    </row>
    <row r="12" spans="1:26" ht="47.25" outlineLevel="3" x14ac:dyDescent="0.25">
      <c r="A12" s="41" t="s">
        <v>188</v>
      </c>
      <c r="B12" s="127" t="s">
        <v>303</v>
      </c>
      <c r="C12" s="127" t="s">
        <v>307</v>
      </c>
      <c r="D12" s="127" t="s">
        <v>309</v>
      </c>
      <c r="E12" s="129">
        <f>132420+259284</f>
        <v>391704</v>
      </c>
      <c r="F12" s="129">
        <v>11820</v>
      </c>
      <c r="G12" s="150">
        <f t="shared" si="1"/>
        <v>3.0175847068194352</v>
      </c>
    </row>
    <row r="13" spans="1:26" ht="78.75" outlineLevel="3" x14ac:dyDescent="0.25">
      <c r="A13" s="41" t="s">
        <v>42</v>
      </c>
      <c r="B13" s="127" t="s">
        <v>310</v>
      </c>
      <c r="C13" s="130"/>
      <c r="D13" s="127"/>
      <c r="E13" s="129">
        <f>E14</f>
        <v>13492355.300000001</v>
      </c>
      <c r="F13" s="129">
        <f>F14</f>
        <v>13386242.199999999</v>
      </c>
      <c r="G13" s="150">
        <f t="shared" si="1"/>
        <v>99.21353168041756</v>
      </c>
      <c r="H13" s="72"/>
    </row>
    <row r="14" spans="1:26" ht="31.5" x14ac:dyDescent="0.25">
      <c r="A14" s="41" t="s">
        <v>311</v>
      </c>
      <c r="B14" s="127" t="s">
        <v>310</v>
      </c>
      <c r="C14" s="127" t="s">
        <v>312</v>
      </c>
      <c r="D14" s="127"/>
      <c r="E14" s="129">
        <f>E15+E20</f>
        <v>13492355.300000001</v>
      </c>
      <c r="F14" s="129">
        <f>F15+F20</f>
        <v>13386242.199999999</v>
      </c>
      <c r="G14" s="150">
        <f t="shared" si="1"/>
        <v>99.21353168041756</v>
      </c>
    </row>
    <row r="15" spans="1:26" x14ac:dyDescent="0.25">
      <c r="A15" s="41" t="s">
        <v>306</v>
      </c>
      <c r="B15" s="127" t="s">
        <v>313</v>
      </c>
      <c r="C15" s="127" t="s">
        <v>314</v>
      </c>
      <c r="D15" s="127"/>
      <c r="E15" s="129">
        <f>E16+E18</f>
        <v>12690924.870000001</v>
      </c>
      <c r="F15" s="129">
        <f>F16+F18</f>
        <v>12584811.77</v>
      </c>
      <c r="G15" s="150">
        <f t="shared" si="1"/>
        <v>99.163866297476545</v>
      </c>
    </row>
    <row r="16" spans="1:26" ht="94.5" x14ac:dyDescent="0.25">
      <c r="A16" s="41" t="s">
        <v>185</v>
      </c>
      <c r="B16" s="127" t="s">
        <v>313</v>
      </c>
      <c r="C16" s="127" t="s">
        <v>314</v>
      </c>
      <c r="D16" s="127" t="s">
        <v>315</v>
      </c>
      <c r="E16" s="129">
        <f>E17</f>
        <v>10390364.4</v>
      </c>
      <c r="F16" s="129">
        <f>F17</f>
        <v>10390364.4</v>
      </c>
      <c r="G16" s="150">
        <f t="shared" si="1"/>
        <v>100</v>
      </c>
    </row>
    <row r="17" spans="1:7" ht="31.5" x14ac:dyDescent="0.25">
      <c r="A17" s="41" t="s">
        <v>186</v>
      </c>
      <c r="B17" s="127" t="s">
        <v>313</v>
      </c>
      <c r="C17" s="127" t="s">
        <v>314</v>
      </c>
      <c r="D17" s="127" t="s">
        <v>316</v>
      </c>
      <c r="E17" s="129">
        <f>7897045.35+107309.95+200+2385809.1</f>
        <v>10390364.4</v>
      </c>
      <c r="F17" s="129">
        <f>7897045.35+107309.95+200+2385809.1</f>
        <v>10390364.4</v>
      </c>
      <c r="G17" s="150">
        <f t="shared" si="1"/>
        <v>100</v>
      </c>
    </row>
    <row r="18" spans="1:7" ht="31.5" x14ac:dyDescent="0.25">
      <c r="A18" s="41" t="s">
        <v>187</v>
      </c>
      <c r="B18" s="127" t="s">
        <v>313</v>
      </c>
      <c r="C18" s="127" t="s">
        <v>314</v>
      </c>
      <c r="D18" s="127" t="s">
        <v>308</v>
      </c>
      <c r="E18" s="129">
        <f>E19</f>
        <v>2300560.4700000002</v>
      </c>
      <c r="F18" s="129">
        <f>F19</f>
        <v>2194447.37</v>
      </c>
      <c r="G18" s="150">
        <f t="shared" si="1"/>
        <v>95.387510939888486</v>
      </c>
    </row>
    <row r="19" spans="1:7" ht="47.25" x14ac:dyDescent="0.25">
      <c r="A19" s="41" t="s">
        <v>188</v>
      </c>
      <c r="B19" s="127" t="s">
        <v>313</v>
      </c>
      <c r="C19" s="127" t="s">
        <v>314</v>
      </c>
      <c r="D19" s="127" t="s">
        <v>309</v>
      </c>
      <c r="E19" s="129">
        <v>2300560.4700000002</v>
      </c>
      <c r="F19" s="129">
        <v>2194447.37</v>
      </c>
      <c r="G19" s="150">
        <f t="shared" si="1"/>
        <v>95.387510939888486</v>
      </c>
    </row>
    <row r="20" spans="1:7" s="68" customFormat="1" ht="47.25" x14ac:dyDescent="0.25">
      <c r="A20" s="41" t="s">
        <v>319</v>
      </c>
      <c r="B20" s="127" t="s">
        <v>313</v>
      </c>
      <c r="C20" s="127" t="s">
        <v>320</v>
      </c>
      <c r="D20" s="127"/>
      <c r="E20" s="129">
        <f>E21</f>
        <v>801430.43</v>
      </c>
      <c r="F20" s="129">
        <f>F21</f>
        <v>801430.43</v>
      </c>
      <c r="G20" s="150">
        <f t="shared" si="1"/>
        <v>100</v>
      </c>
    </row>
    <row r="21" spans="1:7" ht="94.5" x14ac:dyDescent="0.25">
      <c r="A21" s="41" t="s">
        <v>185</v>
      </c>
      <c r="B21" s="127" t="s">
        <v>313</v>
      </c>
      <c r="C21" s="127" t="s">
        <v>320</v>
      </c>
      <c r="D21" s="127" t="s">
        <v>315</v>
      </c>
      <c r="E21" s="129">
        <f>E22</f>
        <v>801430.43</v>
      </c>
      <c r="F21" s="129">
        <f>F22</f>
        <v>801430.43</v>
      </c>
      <c r="G21" s="150">
        <f t="shared" si="1"/>
        <v>100</v>
      </c>
    </row>
    <row r="22" spans="1:7" ht="31.5" x14ac:dyDescent="0.25">
      <c r="A22" s="41" t="s">
        <v>186</v>
      </c>
      <c r="B22" s="127" t="s">
        <v>313</v>
      </c>
      <c r="C22" s="127" t="s">
        <v>320</v>
      </c>
      <c r="D22" s="127" t="s">
        <v>316</v>
      </c>
      <c r="E22" s="129">
        <v>801430.43</v>
      </c>
      <c r="F22" s="129">
        <v>801430.43</v>
      </c>
      <c r="G22" s="150">
        <f t="shared" si="1"/>
        <v>100</v>
      </c>
    </row>
    <row r="23" spans="1:7" ht="31.5" x14ac:dyDescent="0.25">
      <c r="A23" s="41" t="s">
        <v>321</v>
      </c>
      <c r="B23" s="127" t="s">
        <v>322</v>
      </c>
      <c r="C23" s="127"/>
      <c r="D23" s="127"/>
      <c r="E23" s="129">
        <f t="shared" ref="E23:F26" si="2">E24</f>
        <v>378725</v>
      </c>
      <c r="F23" s="129">
        <f t="shared" si="2"/>
        <v>378725</v>
      </c>
      <c r="G23" s="150">
        <f t="shared" si="1"/>
        <v>100</v>
      </c>
    </row>
    <row r="24" spans="1:7" ht="31.5" x14ac:dyDescent="0.25">
      <c r="A24" s="41" t="s">
        <v>323</v>
      </c>
      <c r="B24" s="127" t="s">
        <v>322</v>
      </c>
      <c r="C24" s="132" t="s">
        <v>518</v>
      </c>
      <c r="D24" s="127"/>
      <c r="E24" s="129">
        <f t="shared" si="2"/>
        <v>378725</v>
      </c>
      <c r="F24" s="129">
        <f t="shared" si="2"/>
        <v>378725</v>
      </c>
      <c r="G24" s="150">
        <f t="shared" si="1"/>
        <v>100</v>
      </c>
    </row>
    <row r="25" spans="1:7" ht="31.5" x14ac:dyDescent="0.25">
      <c r="A25" s="41" t="s">
        <v>325</v>
      </c>
      <c r="B25" s="127" t="s">
        <v>322</v>
      </c>
      <c r="C25" s="132" t="s">
        <v>517</v>
      </c>
      <c r="D25" s="127"/>
      <c r="E25" s="129">
        <f t="shared" si="2"/>
        <v>378725</v>
      </c>
      <c r="F25" s="129">
        <f t="shared" si="2"/>
        <v>378725</v>
      </c>
      <c r="G25" s="150">
        <f t="shared" si="1"/>
        <v>100</v>
      </c>
    </row>
    <row r="26" spans="1:7" x14ac:dyDescent="0.25">
      <c r="A26" s="41" t="s">
        <v>327</v>
      </c>
      <c r="B26" s="127" t="s">
        <v>322</v>
      </c>
      <c r="C26" s="132" t="s">
        <v>517</v>
      </c>
      <c r="D26" s="127" t="s">
        <v>77</v>
      </c>
      <c r="E26" s="129">
        <f t="shared" si="2"/>
        <v>378725</v>
      </c>
      <c r="F26" s="129">
        <f t="shared" si="2"/>
        <v>378725</v>
      </c>
      <c r="G26" s="150">
        <f t="shared" si="1"/>
        <v>100</v>
      </c>
    </row>
    <row r="27" spans="1:7" x14ac:dyDescent="0.25">
      <c r="A27" s="41" t="s">
        <v>328</v>
      </c>
      <c r="B27" s="127" t="s">
        <v>322</v>
      </c>
      <c r="C27" s="132" t="s">
        <v>517</v>
      </c>
      <c r="D27" s="127" t="s">
        <v>293</v>
      </c>
      <c r="E27" s="129">
        <v>378725</v>
      </c>
      <c r="F27" s="129">
        <v>378725</v>
      </c>
      <c r="G27" s="150">
        <f t="shared" si="1"/>
        <v>100</v>
      </c>
    </row>
    <row r="28" spans="1:7" x14ac:dyDescent="0.25">
      <c r="A28" s="41" t="s">
        <v>44</v>
      </c>
      <c r="B28" s="127" t="s">
        <v>329</v>
      </c>
      <c r="C28" s="130"/>
      <c r="D28" s="127"/>
      <c r="E28" s="129">
        <f>E30+E35+E39+E42</f>
        <v>3412911.6100000003</v>
      </c>
      <c r="F28" s="129">
        <f>F30+F35+F39+F42</f>
        <v>3403695.5300000003</v>
      </c>
      <c r="G28" s="150">
        <f t="shared" si="1"/>
        <v>99.729964292863698</v>
      </c>
    </row>
    <row r="29" spans="1:7" ht="31.5" x14ac:dyDescent="0.25">
      <c r="A29" s="41" t="s">
        <v>330</v>
      </c>
      <c r="B29" s="127" t="s">
        <v>329</v>
      </c>
      <c r="C29" s="127" t="s">
        <v>331</v>
      </c>
      <c r="D29" s="127"/>
      <c r="E29" s="129">
        <f t="shared" ref="E29:F31" si="3">E30</f>
        <v>1540620.58</v>
      </c>
      <c r="F29" s="129">
        <f t="shared" si="3"/>
        <v>1540620.58</v>
      </c>
      <c r="G29" s="150">
        <f t="shared" si="1"/>
        <v>100</v>
      </c>
    </row>
    <row r="30" spans="1:7" ht="78.75" x14ac:dyDescent="0.25">
      <c r="A30" s="41" t="s">
        <v>332</v>
      </c>
      <c r="B30" s="127" t="s">
        <v>329</v>
      </c>
      <c r="C30" s="127" t="s">
        <v>333</v>
      </c>
      <c r="D30" s="127"/>
      <c r="E30" s="129">
        <f t="shared" si="3"/>
        <v>1540620.58</v>
      </c>
      <c r="F30" s="129">
        <f t="shared" si="3"/>
        <v>1540620.58</v>
      </c>
      <c r="G30" s="150">
        <f t="shared" si="1"/>
        <v>100</v>
      </c>
    </row>
    <row r="31" spans="1:7" ht="63" x14ac:dyDescent="0.25">
      <c r="A31" s="41" t="s">
        <v>334</v>
      </c>
      <c r="B31" s="127" t="s">
        <v>329</v>
      </c>
      <c r="C31" s="127" t="s">
        <v>335</v>
      </c>
      <c r="D31" s="127"/>
      <c r="E31" s="129">
        <f t="shared" si="3"/>
        <v>1540620.58</v>
      </c>
      <c r="F31" s="129">
        <f t="shared" si="3"/>
        <v>1540620.58</v>
      </c>
      <c r="G31" s="150">
        <f t="shared" si="1"/>
        <v>100</v>
      </c>
    </row>
    <row r="32" spans="1:7" ht="94.5" x14ac:dyDescent="0.25">
      <c r="A32" s="41" t="s">
        <v>185</v>
      </c>
      <c r="B32" s="127" t="s">
        <v>329</v>
      </c>
      <c r="C32" s="127" t="s">
        <v>335</v>
      </c>
      <c r="D32" s="127" t="s">
        <v>315</v>
      </c>
      <c r="E32" s="129">
        <f>E34+E33</f>
        <v>1540620.58</v>
      </c>
      <c r="F32" s="129">
        <f>F34+F33</f>
        <v>1540620.58</v>
      </c>
      <c r="G32" s="150">
        <f t="shared" si="1"/>
        <v>100</v>
      </c>
    </row>
    <row r="33" spans="1:7" ht="31.5" x14ac:dyDescent="0.25">
      <c r="A33" s="41" t="s">
        <v>193</v>
      </c>
      <c r="B33" s="127" t="s">
        <v>329</v>
      </c>
      <c r="C33" s="127" t="s">
        <v>335</v>
      </c>
      <c r="D33" s="127" t="s">
        <v>336</v>
      </c>
      <c r="E33" s="129">
        <v>540</v>
      </c>
      <c r="F33" s="129">
        <v>540</v>
      </c>
      <c r="G33" s="150">
        <f t="shared" si="1"/>
        <v>100</v>
      </c>
    </row>
    <row r="34" spans="1:7" ht="31.5" x14ac:dyDescent="0.25">
      <c r="A34" s="41" t="s">
        <v>186</v>
      </c>
      <c r="B34" s="127" t="s">
        <v>329</v>
      </c>
      <c r="C34" s="127" t="s">
        <v>335</v>
      </c>
      <c r="D34" s="127" t="s">
        <v>316</v>
      </c>
      <c r="E34" s="129">
        <v>1540080.58</v>
      </c>
      <c r="F34" s="129">
        <v>1540080.58</v>
      </c>
      <c r="G34" s="150">
        <f t="shared" si="1"/>
        <v>100</v>
      </c>
    </row>
    <row r="35" spans="1:7" ht="47.25" x14ac:dyDescent="0.25">
      <c r="A35" s="41" t="s">
        <v>481</v>
      </c>
      <c r="B35" s="127"/>
      <c r="C35" s="127" t="s">
        <v>480</v>
      </c>
      <c r="D35" s="127"/>
      <c r="E35" s="129">
        <f t="shared" ref="E35:F37" si="4">E36</f>
        <v>444462</v>
      </c>
      <c r="F35" s="129">
        <f t="shared" si="4"/>
        <v>444462</v>
      </c>
      <c r="G35" s="150">
        <f t="shared" si="1"/>
        <v>100</v>
      </c>
    </row>
    <row r="36" spans="1:7" ht="94.5" x14ac:dyDescent="0.25">
      <c r="A36" s="41" t="s">
        <v>185</v>
      </c>
      <c r="B36" s="127" t="s">
        <v>329</v>
      </c>
      <c r="C36" s="127" t="s">
        <v>480</v>
      </c>
      <c r="D36" s="127" t="s">
        <v>315</v>
      </c>
      <c r="E36" s="129">
        <f t="shared" si="4"/>
        <v>444462</v>
      </c>
      <c r="F36" s="129">
        <f t="shared" si="4"/>
        <v>444462</v>
      </c>
      <c r="G36" s="150">
        <f t="shared" si="1"/>
        <v>100</v>
      </c>
    </row>
    <row r="37" spans="1:7" ht="31.5" x14ac:dyDescent="0.25">
      <c r="A37" s="41" t="s">
        <v>193</v>
      </c>
      <c r="B37" s="127" t="s">
        <v>329</v>
      </c>
      <c r="C37" s="127" t="s">
        <v>480</v>
      </c>
      <c r="D37" s="127" t="s">
        <v>336</v>
      </c>
      <c r="E37" s="129">
        <f t="shared" si="4"/>
        <v>444462</v>
      </c>
      <c r="F37" s="129">
        <f t="shared" si="4"/>
        <v>444462</v>
      </c>
      <c r="G37" s="150">
        <f t="shared" si="1"/>
        <v>100</v>
      </c>
    </row>
    <row r="38" spans="1:7" ht="31.5" x14ac:dyDescent="0.25">
      <c r="A38" s="41" t="s">
        <v>186</v>
      </c>
      <c r="B38" s="127" t="s">
        <v>329</v>
      </c>
      <c r="C38" s="127" t="s">
        <v>480</v>
      </c>
      <c r="D38" s="127" t="s">
        <v>316</v>
      </c>
      <c r="E38" s="129">
        <v>444462</v>
      </c>
      <c r="F38" s="129">
        <v>444462</v>
      </c>
      <c r="G38" s="150">
        <f t="shared" si="1"/>
        <v>100</v>
      </c>
    </row>
    <row r="39" spans="1:7" ht="47.25" x14ac:dyDescent="0.25">
      <c r="A39" s="41" t="s">
        <v>482</v>
      </c>
      <c r="B39" s="127" t="s">
        <v>329</v>
      </c>
      <c r="C39" s="127" t="s">
        <v>483</v>
      </c>
      <c r="D39" s="127"/>
      <c r="E39" s="129">
        <f>E40</f>
        <v>703000</v>
      </c>
      <c r="F39" s="129">
        <f>F40</f>
        <v>703000</v>
      </c>
      <c r="G39" s="150">
        <f t="shared" si="1"/>
        <v>100</v>
      </c>
    </row>
    <row r="40" spans="1:7" s="68" customFormat="1" ht="31.5" x14ac:dyDescent="0.25">
      <c r="A40" s="41" t="s">
        <v>187</v>
      </c>
      <c r="B40" s="127" t="s">
        <v>329</v>
      </c>
      <c r="C40" s="127" t="s">
        <v>483</v>
      </c>
      <c r="D40" s="127" t="s">
        <v>308</v>
      </c>
      <c r="E40" s="129">
        <f>E41</f>
        <v>703000</v>
      </c>
      <c r="F40" s="129">
        <f>F41</f>
        <v>703000</v>
      </c>
      <c r="G40" s="150">
        <f t="shared" si="1"/>
        <v>100</v>
      </c>
    </row>
    <row r="41" spans="1:7" ht="47.25" x14ac:dyDescent="0.25">
      <c r="A41" s="41" t="s">
        <v>188</v>
      </c>
      <c r="B41" s="127" t="s">
        <v>329</v>
      </c>
      <c r="C41" s="127" t="s">
        <v>483</v>
      </c>
      <c r="D41" s="127" t="s">
        <v>309</v>
      </c>
      <c r="E41" s="129">
        <v>703000</v>
      </c>
      <c r="F41" s="129">
        <v>703000</v>
      </c>
      <c r="G41" s="150">
        <f t="shared" si="1"/>
        <v>100</v>
      </c>
    </row>
    <row r="42" spans="1:7" ht="31.5" x14ac:dyDescent="0.25">
      <c r="A42" s="41" t="s">
        <v>311</v>
      </c>
      <c r="B42" s="127" t="s">
        <v>329</v>
      </c>
      <c r="C42" s="127" t="s">
        <v>312</v>
      </c>
      <c r="D42" s="127"/>
      <c r="E42" s="129">
        <f>E43</f>
        <v>724829.03</v>
      </c>
      <c r="F42" s="129">
        <f>F43</f>
        <v>715612.95</v>
      </c>
      <c r="G42" s="150">
        <f t="shared" si="1"/>
        <v>98.728516709657711</v>
      </c>
    </row>
    <row r="43" spans="1:7" ht="16.5" customHeight="1" x14ac:dyDescent="0.25">
      <c r="A43" s="41" t="s">
        <v>337</v>
      </c>
      <c r="B43" s="127" t="s">
        <v>329</v>
      </c>
      <c r="C43" s="127" t="s">
        <v>338</v>
      </c>
      <c r="D43" s="127"/>
      <c r="E43" s="129">
        <f>E44+E46+E48</f>
        <v>724829.03</v>
      </c>
      <c r="F43" s="129">
        <f>F44+F46+F48</f>
        <v>715612.95</v>
      </c>
      <c r="G43" s="150">
        <f t="shared" si="1"/>
        <v>98.728516709657711</v>
      </c>
    </row>
    <row r="44" spans="1:7" ht="94.5" x14ac:dyDescent="0.25">
      <c r="A44" s="41" t="s">
        <v>185</v>
      </c>
      <c r="B44" s="127" t="s">
        <v>329</v>
      </c>
      <c r="C44" s="127" t="s">
        <v>338</v>
      </c>
      <c r="D44" s="127" t="s">
        <v>315</v>
      </c>
      <c r="E44" s="129">
        <f>E45</f>
        <v>339212.65</v>
      </c>
      <c r="F44" s="129">
        <f>F45</f>
        <v>339212.65</v>
      </c>
      <c r="G44" s="150">
        <f t="shared" si="1"/>
        <v>100</v>
      </c>
    </row>
    <row r="45" spans="1:7" ht="31.5" x14ac:dyDescent="0.25">
      <c r="A45" s="41" t="s">
        <v>186</v>
      </c>
      <c r="B45" s="127" t="s">
        <v>329</v>
      </c>
      <c r="C45" s="127" t="s">
        <v>338</v>
      </c>
      <c r="D45" s="127" t="s">
        <v>316</v>
      </c>
      <c r="E45" s="129">
        <v>339212.65</v>
      </c>
      <c r="F45" s="129">
        <v>339212.65</v>
      </c>
      <c r="G45" s="150">
        <f t="shared" si="1"/>
        <v>100</v>
      </c>
    </row>
    <row r="46" spans="1:7" s="68" customFormat="1" ht="31.5" x14ac:dyDescent="0.25">
      <c r="A46" s="41" t="s">
        <v>187</v>
      </c>
      <c r="B46" s="127" t="s">
        <v>329</v>
      </c>
      <c r="C46" s="127" t="s">
        <v>338</v>
      </c>
      <c r="D46" s="127" t="s">
        <v>308</v>
      </c>
      <c r="E46" s="129">
        <f>E47</f>
        <v>264616.38</v>
      </c>
      <c r="F46" s="129">
        <f>F47</f>
        <v>255400.3</v>
      </c>
      <c r="G46" s="150">
        <f t="shared" si="1"/>
        <v>96.517192170794559</v>
      </c>
    </row>
    <row r="47" spans="1:7" ht="47.25" x14ac:dyDescent="0.25">
      <c r="A47" s="41" t="s">
        <v>188</v>
      </c>
      <c r="B47" s="127" t="s">
        <v>329</v>
      </c>
      <c r="C47" s="127" t="s">
        <v>338</v>
      </c>
      <c r="D47" s="127" t="s">
        <v>309</v>
      </c>
      <c r="E47" s="129">
        <v>264616.38</v>
      </c>
      <c r="F47" s="129">
        <v>255400.3</v>
      </c>
      <c r="G47" s="150">
        <f t="shared" si="1"/>
        <v>96.517192170794559</v>
      </c>
    </row>
    <row r="48" spans="1:7" ht="31.5" x14ac:dyDescent="0.25">
      <c r="A48" s="41" t="s">
        <v>339</v>
      </c>
      <c r="B48" s="127" t="s">
        <v>329</v>
      </c>
      <c r="C48" s="127" t="s">
        <v>338</v>
      </c>
      <c r="D48" s="127" t="s">
        <v>340</v>
      </c>
      <c r="E48" s="129">
        <f>E49</f>
        <v>121000</v>
      </c>
      <c r="F48" s="129">
        <f>F49</f>
        <v>121000</v>
      </c>
      <c r="G48" s="150">
        <f t="shared" si="1"/>
        <v>100</v>
      </c>
    </row>
    <row r="49" spans="1:7" x14ac:dyDescent="0.25">
      <c r="A49" s="41" t="s">
        <v>341</v>
      </c>
      <c r="B49" s="127" t="s">
        <v>329</v>
      </c>
      <c r="C49" s="127" t="s">
        <v>338</v>
      </c>
      <c r="D49" s="127" t="s">
        <v>9</v>
      </c>
      <c r="E49" s="129">
        <v>121000</v>
      </c>
      <c r="F49" s="129">
        <v>121000</v>
      </c>
      <c r="G49" s="150">
        <f t="shared" si="1"/>
        <v>100</v>
      </c>
    </row>
    <row r="50" spans="1:7" x14ac:dyDescent="0.25">
      <c r="A50" s="39" t="s">
        <v>46</v>
      </c>
      <c r="B50" s="128" t="s">
        <v>342</v>
      </c>
      <c r="C50" s="127"/>
      <c r="D50" s="128"/>
      <c r="E50" s="126">
        <f t="shared" ref="E50:F53" si="5">E51</f>
        <v>735257</v>
      </c>
      <c r="F50" s="126">
        <f t="shared" si="5"/>
        <v>689342.02</v>
      </c>
      <c r="G50" s="150">
        <f t="shared" si="1"/>
        <v>93.755247484893047</v>
      </c>
    </row>
    <row r="51" spans="1:7" ht="31.5" x14ac:dyDescent="0.25">
      <c r="A51" s="41" t="s">
        <v>47</v>
      </c>
      <c r="B51" s="127" t="s">
        <v>343</v>
      </c>
      <c r="C51" s="127"/>
      <c r="D51" s="127"/>
      <c r="E51" s="129">
        <f t="shared" si="5"/>
        <v>735257</v>
      </c>
      <c r="F51" s="129">
        <f t="shared" si="5"/>
        <v>689342.02</v>
      </c>
      <c r="G51" s="150">
        <f t="shared" si="1"/>
        <v>93.755247484893047</v>
      </c>
    </row>
    <row r="52" spans="1:7" ht="31.5" x14ac:dyDescent="0.25">
      <c r="A52" s="131" t="s">
        <v>219</v>
      </c>
      <c r="B52" s="133" t="s">
        <v>10</v>
      </c>
      <c r="C52" s="133" t="s">
        <v>344</v>
      </c>
      <c r="D52" s="127"/>
      <c r="E52" s="129">
        <f t="shared" si="5"/>
        <v>735257</v>
      </c>
      <c r="F52" s="129">
        <f t="shared" si="5"/>
        <v>689342.02</v>
      </c>
      <c r="G52" s="150">
        <f t="shared" si="1"/>
        <v>93.755247484893047</v>
      </c>
    </row>
    <row r="53" spans="1:7" x14ac:dyDescent="0.25">
      <c r="A53" s="131" t="s">
        <v>345</v>
      </c>
      <c r="B53" s="133" t="s">
        <v>10</v>
      </c>
      <c r="C53" s="133" t="s">
        <v>346</v>
      </c>
      <c r="D53" s="127"/>
      <c r="E53" s="129">
        <f t="shared" si="5"/>
        <v>735257</v>
      </c>
      <c r="F53" s="129">
        <f t="shared" si="5"/>
        <v>689342.02</v>
      </c>
      <c r="G53" s="150">
        <f t="shared" si="1"/>
        <v>93.755247484893047</v>
      </c>
    </row>
    <row r="54" spans="1:7" s="68" customFormat="1" ht="47.25" x14ac:dyDescent="0.25">
      <c r="A54" s="134" t="s">
        <v>347</v>
      </c>
      <c r="B54" s="133" t="s">
        <v>10</v>
      </c>
      <c r="C54" s="133" t="s">
        <v>348</v>
      </c>
      <c r="D54" s="127"/>
      <c r="E54" s="129">
        <f>E55+E57</f>
        <v>735257</v>
      </c>
      <c r="F54" s="129">
        <f>F55+F57</f>
        <v>689342.02</v>
      </c>
      <c r="G54" s="150">
        <f t="shared" si="1"/>
        <v>93.755247484893047</v>
      </c>
    </row>
    <row r="55" spans="1:7" ht="77.25" customHeight="1" x14ac:dyDescent="0.25">
      <c r="A55" s="41" t="s">
        <v>349</v>
      </c>
      <c r="B55" s="127" t="s">
        <v>343</v>
      </c>
      <c r="C55" s="133" t="s">
        <v>348</v>
      </c>
      <c r="D55" s="127" t="s">
        <v>315</v>
      </c>
      <c r="E55" s="129">
        <f>E56</f>
        <v>705257</v>
      </c>
      <c r="F55" s="129">
        <f>F56</f>
        <v>678402.52</v>
      </c>
      <c r="G55" s="150">
        <f t="shared" si="1"/>
        <v>96.192241977038165</v>
      </c>
    </row>
    <row r="56" spans="1:7" ht="31.5" x14ac:dyDescent="0.25">
      <c r="A56" s="41" t="s">
        <v>350</v>
      </c>
      <c r="B56" s="127" t="s">
        <v>343</v>
      </c>
      <c r="C56" s="133" t="s">
        <v>348</v>
      </c>
      <c r="D56" s="127" t="s">
        <v>316</v>
      </c>
      <c r="E56" s="135">
        <v>705257</v>
      </c>
      <c r="F56" s="129">
        <v>678402.52</v>
      </c>
      <c r="G56" s="150">
        <f t="shared" si="1"/>
        <v>96.192241977038165</v>
      </c>
    </row>
    <row r="57" spans="1:7" ht="31.5" x14ac:dyDescent="0.25">
      <c r="A57" s="41" t="s">
        <v>351</v>
      </c>
      <c r="B57" s="127" t="s">
        <v>343</v>
      </c>
      <c r="C57" s="133" t="s">
        <v>348</v>
      </c>
      <c r="D57" s="127" t="s">
        <v>308</v>
      </c>
      <c r="E57" s="129">
        <f>E58</f>
        <v>30000</v>
      </c>
      <c r="F57" s="129">
        <f>F58</f>
        <v>10939.5</v>
      </c>
      <c r="G57" s="150">
        <f t="shared" si="1"/>
        <v>36.464999999999996</v>
      </c>
    </row>
    <row r="58" spans="1:7" ht="31.5" x14ac:dyDescent="0.25">
      <c r="A58" s="41" t="s">
        <v>352</v>
      </c>
      <c r="B58" s="127" t="s">
        <v>343</v>
      </c>
      <c r="C58" s="133" t="s">
        <v>348</v>
      </c>
      <c r="D58" s="127" t="s">
        <v>309</v>
      </c>
      <c r="E58" s="135">
        <v>30000</v>
      </c>
      <c r="F58" s="129">
        <v>10939.5</v>
      </c>
      <c r="G58" s="150">
        <f t="shared" si="1"/>
        <v>36.464999999999996</v>
      </c>
    </row>
    <row r="59" spans="1:7" ht="31.5" x14ac:dyDescent="0.25">
      <c r="A59" s="39" t="s">
        <v>48</v>
      </c>
      <c r="B59" s="128" t="s">
        <v>353</v>
      </c>
      <c r="C59" s="127"/>
      <c r="D59" s="128"/>
      <c r="E59" s="126">
        <f>E64+E60</f>
        <v>628264.69999999995</v>
      </c>
      <c r="F59" s="126">
        <f>F64+F60</f>
        <v>628264.69999999995</v>
      </c>
      <c r="G59" s="150">
        <f t="shared" si="1"/>
        <v>100</v>
      </c>
    </row>
    <row r="60" spans="1:7" ht="48" customHeight="1" x14ac:dyDescent="0.25">
      <c r="A60" s="41" t="s">
        <v>484</v>
      </c>
      <c r="B60" s="127" t="s">
        <v>508</v>
      </c>
      <c r="C60" s="133"/>
      <c r="D60" s="127"/>
      <c r="E60" s="129">
        <f t="shared" ref="E60:F62" si="6">E61</f>
        <v>44695.5</v>
      </c>
      <c r="F60" s="129">
        <f t="shared" si="6"/>
        <v>44695.5</v>
      </c>
      <c r="G60" s="150">
        <f t="shared" si="1"/>
        <v>100</v>
      </c>
    </row>
    <row r="61" spans="1:7" ht="31.5" x14ac:dyDescent="0.25">
      <c r="A61" s="41" t="s">
        <v>485</v>
      </c>
      <c r="B61" s="127" t="s">
        <v>508</v>
      </c>
      <c r="C61" s="133" t="s">
        <v>486</v>
      </c>
      <c r="D61" s="127"/>
      <c r="E61" s="129">
        <f t="shared" si="6"/>
        <v>44695.5</v>
      </c>
      <c r="F61" s="129">
        <f t="shared" si="6"/>
        <v>44695.5</v>
      </c>
      <c r="G61" s="150">
        <f t="shared" si="1"/>
        <v>100</v>
      </c>
    </row>
    <row r="62" spans="1:7" ht="31.5" x14ac:dyDescent="0.25">
      <c r="A62" s="41" t="s">
        <v>351</v>
      </c>
      <c r="B62" s="127" t="s">
        <v>508</v>
      </c>
      <c r="C62" s="133" t="s">
        <v>486</v>
      </c>
      <c r="D62" s="127">
        <v>200</v>
      </c>
      <c r="E62" s="129">
        <f t="shared" si="6"/>
        <v>44695.5</v>
      </c>
      <c r="F62" s="129">
        <f t="shared" si="6"/>
        <v>44695.5</v>
      </c>
      <c r="G62" s="150">
        <f t="shared" si="1"/>
        <v>100</v>
      </c>
    </row>
    <row r="63" spans="1:7" ht="31.5" x14ac:dyDescent="0.25">
      <c r="A63" s="41" t="s">
        <v>352</v>
      </c>
      <c r="B63" s="127" t="s">
        <v>508</v>
      </c>
      <c r="C63" s="133" t="s">
        <v>486</v>
      </c>
      <c r="D63" s="127">
        <v>240</v>
      </c>
      <c r="E63" s="129">
        <v>44695.5</v>
      </c>
      <c r="F63" s="129">
        <v>44695.5</v>
      </c>
      <c r="G63" s="150">
        <f t="shared" si="1"/>
        <v>100</v>
      </c>
    </row>
    <row r="64" spans="1:7" ht="47.25" x14ac:dyDescent="0.25">
      <c r="A64" s="134" t="s">
        <v>51</v>
      </c>
      <c r="B64" s="127" t="s">
        <v>354</v>
      </c>
      <c r="C64" s="133" t="s">
        <v>291</v>
      </c>
      <c r="D64" s="133" t="s">
        <v>291</v>
      </c>
      <c r="E64" s="129">
        <f>E65</f>
        <v>583569.19999999995</v>
      </c>
      <c r="F64" s="129">
        <f>F65</f>
        <v>583569.19999999995</v>
      </c>
      <c r="G64" s="150">
        <f t="shared" si="1"/>
        <v>100</v>
      </c>
    </row>
    <row r="65" spans="1:7" ht="47.25" x14ac:dyDescent="0.25">
      <c r="A65" s="131" t="s">
        <v>206</v>
      </c>
      <c r="B65" s="127" t="s">
        <v>354</v>
      </c>
      <c r="C65" s="127" t="s">
        <v>355</v>
      </c>
      <c r="D65" s="133" t="s">
        <v>291</v>
      </c>
      <c r="E65" s="129">
        <f>E66</f>
        <v>583569.19999999995</v>
      </c>
      <c r="F65" s="129">
        <f>F66</f>
        <v>583569.19999999995</v>
      </c>
      <c r="G65" s="150">
        <f t="shared" si="1"/>
        <v>100</v>
      </c>
    </row>
    <row r="66" spans="1:7" x14ac:dyDescent="0.25">
      <c r="A66" s="131" t="s">
        <v>356</v>
      </c>
      <c r="B66" s="127" t="s">
        <v>354</v>
      </c>
      <c r="C66" s="136" t="s">
        <v>357</v>
      </c>
      <c r="D66" s="133"/>
      <c r="E66" s="129">
        <f>E68+E71</f>
        <v>583569.19999999995</v>
      </c>
      <c r="F66" s="129">
        <f>F68+F71</f>
        <v>583569.19999999995</v>
      </c>
      <c r="G66" s="150">
        <f t="shared" si="1"/>
        <v>100</v>
      </c>
    </row>
    <row r="67" spans="1:7" ht="31.5" x14ac:dyDescent="0.25">
      <c r="A67" s="131" t="s">
        <v>358</v>
      </c>
      <c r="B67" s="127" t="s">
        <v>354</v>
      </c>
      <c r="C67" s="136" t="s">
        <v>359</v>
      </c>
      <c r="D67" s="133"/>
      <c r="E67" s="129">
        <f t="shared" ref="E67:F69" si="7">E68</f>
        <v>333569.2</v>
      </c>
      <c r="F67" s="129">
        <f t="shared" si="7"/>
        <v>333569.2</v>
      </c>
      <c r="G67" s="150">
        <f t="shared" si="1"/>
        <v>100</v>
      </c>
    </row>
    <row r="68" spans="1:7" x14ac:dyDescent="0.25">
      <c r="A68" s="134" t="s">
        <v>360</v>
      </c>
      <c r="B68" s="127" t="s">
        <v>354</v>
      </c>
      <c r="C68" s="136" t="s">
        <v>361</v>
      </c>
      <c r="D68" s="133" t="s">
        <v>291</v>
      </c>
      <c r="E68" s="129">
        <f t="shared" si="7"/>
        <v>333569.2</v>
      </c>
      <c r="F68" s="129">
        <f t="shared" si="7"/>
        <v>333569.2</v>
      </c>
      <c r="G68" s="150">
        <f t="shared" si="1"/>
        <v>100</v>
      </c>
    </row>
    <row r="69" spans="1:7" ht="31.5" x14ac:dyDescent="0.25">
      <c r="A69" s="131" t="s">
        <v>187</v>
      </c>
      <c r="B69" s="127" t="s">
        <v>354</v>
      </c>
      <c r="C69" s="136" t="s">
        <v>361</v>
      </c>
      <c r="D69" s="133" t="s">
        <v>308</v>
      </c>
      <c r="E69" s="129">
        <f t="shared" si="7"/>
        <v>333569.2</v>
      </c>
      <c r="F69" s="129">
        <f t="shared" si="7"/>
        <v>333569.2</v>
      </c>
      <c r="G69" s="150">
        <f t="shared" si="1"/>
        <v>100</v>
      </c>
    </row>
    <row r="70" spans="1:7" ht="47.25" x14ac:dyDescent="0.25">
      <c r="A70" s="131" t="s">
        <v>188</v>
      </c>
      <c r="B70" s="127" t="s">
        <v>354</v>
      </c>
      <c r="C70" s="136" t="s">
        <v>361</v>
      </c>
      <c r="D70" s="133" t="s">
        <v>309</v>
      </c>
      <c r="E70" s="129">
        <v>333569.2</v>
      </c>
      <c r="F70" s="129">
        <v>333569.2</v>
      </c>
      <c r="G70" s="150">
        <f t="shared" si="1"/>
        <v>100</v>
      </c>
    </row>
    <row r="71" spans="1:7" ht="33" customHeight="1" x14ac:dyDescent="0.25">
      <c r="A71" s="137" t="s">
        <v>362</v>
      </c>
      <c r="B71" s="127" t="s">
        <v>354</v>
      </c>
      <c r="C71" s="138" t="s">
        <v>363</v>
      </c>
      <c r="D71" s="127"/>
      <c r="E71" s="129">
        <f>E72</f>
        <v>250000</v>
      </c>
      <c r="F71" s="129">
        <f>F72</f>
        <v>250000</v>
      </c>
      <c r="G71" s="150">
        <f t="shared" ref="G71:G134" si="8">F71/E71*100</f>
        <v>100</v>
      </c>
    </row>
    <row r="72" spans="1:7" ht="63" x14ac:dyDescent="0.25">
      <c r="A72" s="139" t="s">
        <v>364</v>
      </c>
      <c r="B72" s="127" t="s">
        <v>354</v>
      </c>
      <c r="C72" s="138" t="s">
        <v>363</v>
      </c>
      <c r="D72" s="127"/>
      <c r="E72" s="129">
        <f>E74</f>
        <v>250000</v>
      </c>
      <c r="F72" s="129">
        <f>F74</f>
        <v>250000</v>
      </c>
      <c r="G72" s="150">
        <f t="shared" si="8"/>
        <v>100</v>
      </c>
    </row>
    <row r="73" spans="1:7" ht="31.5" x14ac:dyDescent="0.25">
      <c r="A73" s="139" t="s">
        <v>187</v>
      </c>
      <c r="B73" s="127" t="s">
        <v>354</v>
      </c>
      <c r="C73" s="138" t="s">
        <v>363</v>
      </c>
      <c r="D73" s="127" t="s">
        <v>308</v>
      </c>
      <c r="E73" s="129">
        <f>E74</f>
        <v>250000</v>
      </c>
      <c r="F73" s="129">
        <f>F74</f>
        <v>250000</v>
      </c>
      <c r="G73" s="150">
        <f t="shared" si="8"/>
        <v>100</v>
      </c>
    </row>
    <row r="74" spans="1:7" ht="47.25" x14ac:dyDescent="0.25">
      <c r="A74" s="139" t="s">
        <v>188</v>
      </c>
      <c r="B74" s="127" t="s">
        <v>354</v>
      </c>
      <c r="C74" s="138" t="s">
        <v>363</v>
      </c>
      <c r="D74" s="140" t="s">
        <v>309</v>
      </c>
      <c r="E74" s="129">
        <v>250000</v>
      </c>
      <c r="F74" s="129">
        <v>250000</v>
      </c>
      <c r="G74" s="150">
        <f t="shared" si="8"/>
        <v>100</v>
      </c>
    </row>
    <row r="75" spans="1:7" s="68" customFormat="1" x14ac:dyDescent="0.25">
      <c r="A75" s="39" t="s">
        <v>52</v>
      </c>
      <c r="B75" s="128" t="s">
        <v>365</v>
      </c>
      <c r="C75" s="130"/>
      <c r="D75" s="128"/>
      <c r="E75" s="126">
        <f>E94+E76</f>
        <v>4888040.22</v>
      </c>
      <c r="F75" s="126">
        <f>F94+F76</f>
        <v>4558972.3499999996</v>
      </c>
      <c r="G75" s="150">
        <f t="shared" si="8"/>
        <v>93.267897660629302</v>
      </c>
    </row>
    <row r="76" spans="1:7" x14ac:dyDescent="0.25">
      <c r="A76" s="41" t="s">
        <v>53</v>
      </c>
      <c r="B76" s="127" t="s">
        <v>366</v>
      </c>
      <c r="C76" s="130"/>
      <c r="D76" s="127"/>
      <c r="E76" s="129">
        <f>E77</f>
        <v>4829753.22</v>
      </c>
      <c r="F76" s="129">
        <f>F77</f>
        <v>4518972.3499999996</v>
      </c>
      <c r="G76" s="150">
        <f t="shared" si="8"/>
        <v>93.565284687568365</v>
      </c>
    </row>
    <row r="77" spans="1:7" ht="29.25" customHeight="1" x14ac:dyDescent="0.25">
      <c r="A77" s="41" t="s">
        <v>208</v>
      </c>
      <c r="B77" s="127" t="s">
        <v>366</v>
      </c>
      <c r="C77" s="127" t="s">
        <v>367</v>
      </c>
      <c r="D77" s="127"/>
      <c r="E77" s="129">
        <f>E78+E89</f>
        <v>4829753.22</v>
      </c>
      <c r="F77" s="129">
        <f>F78+F89</f>
        <v>4518972.3499999996</v>
      </c>
      <c r="G77" s="150">
        <f t="shared" si="8"/>
        <v>93.565284687568365</v>
      </c>
    </row>
    <row r="78" spans="1:7" ht="31.5" x14ac:dyDescent="0.25">
      <c r="A78" s="41" t="s">
        <v>368</v>
      </c>
      <c r="B78" s="127" t="s">
        <v>366</v>
      </c>
      <c r="C78" s="127" t="s">
        <v>369</v>
      </c>
      <c r="D78" s="127"/>
      <c r="E78" s="129">
        <f>E79+E84</f>
        <v>4576685.22</v>
      </c>
      <c r="F78" s="129">
        <f>F79+F84</f>
        <v>4265904.3499999996</v>
      </c>
      <c r="G78" s="150">
        <f t="shared" si="8"/>
        <v>93.209476836163091</v>
      </c>
    </row>
    <row r="79" spans="1:7" ht="63" x14ac:dyDescent="0.25">
      <c r="A79" s="41" t="s">
        <v>370</v>
      </c>
      <c r="B79" s="127" t="s">
        <v>366</v>
      </c>
      <c r="C79" s="127" t="s">
        <v>371</v>
      </c>
      <c r="D79" s="127"/>
      <c r="E79" s="129">
        <f>E82</f>
        <v>247570.64</v>
      </c>
      <c r="F79" s="129">
        <f>F82</f>
        <v>247570.64</v>
      </c>
      <c r="G79" s="150">
        <f t="shared" si="8"/>
        <v>100</v>
      </c>
    </row>
    <row r="80" spans="1:7" ht="31.5" x14ac:dyDescent="0.25">
      <c r="A80" s="41" t="s">
        <v>372</v>
      </c>
      <c r="B80" s="127" t="s">
        <v>366</v>
      </c>
      <c r="C80" s="127" t="s">
        <v>373</v>
      </c>
      <c r="D80" s="127"/>
      <c r="E80" s="129">
        <f t="shared" ref="E80:F82" si="9">E81</f>
        <v>247570.64</v>
      </c>
      <c r="F80" s="129">
        <f t="shared" si="9"/>
        <v>247570.64</v>
      </c>
      <c r="G80" s="150">
        <f t="shared" si="8"/>
        <v>100</v>
      </c>
    </row>
    <row r="81" spans="1:7" ht="31.5" x14ac:dyDescent="0.25">
      <c r="A81" s="41" t="s">
        <v>374</v>
      </c>
      <c r="B81" s="127" t="s">
        <v>366</v>
      </c>
      <c r="C81" s="127" t="s">
        <v>375</v>
      </c>
      <c r="D81" s="127"/>
      <c r="E81" s="129">
        <f t="shared" si="9"/>
        <v>247570.64</v>
      </c>
      <c r="F81" s="129">
        <f t="shared" si="9"/>
        <v>247570.64</v>
      </c>
      <c r="G81" s="150">
        <f t="shared" si="8"/>
        <v>100</v>
      </c>
    </row>
    <row r="82" spans="1:7" ht="31.5" x14ac:dyDescent="0.25">
      <c r="A82" s="141" t="s">
        <v>187</v>
      </c>
      <c r="B82" s="127" t="s">
        <v>366</v>
      </c>
      <c r="C82" s="127" t="s">
        <v>375</v>
      </c>
      <c r="D82" s="127" t="s">
        <v>308</v>
      </c>
      <c r="E82" s="129">
        <f t="shared" si="9"/>
        <v>247570.64</v>
      </c>
      <c r="F82" s="129">
        <f t="shared" si="9"/>
        <v>247570.64</v>
      </c>
      <c r="G82" s="150">
        <f t="shared" si="8"/>
        <v>100</v>
      </c>
    </row>
    <row r="83" spans="1:7" ht="47.25" x14ac:dyDescent="0.25">
      <c r="A83" s="141" t="s">
        <v>188</v>
      </c>
      <c r="B83" s="127" t="s">
        <v>366</v>
      </c>
      <c r="C83" s="127" t="s">
        <v>375</v>
      </c>
      <c r="D83" s="127" t="s">
        <v>309</v>
      </c>
      <c r="E83" s="135">
        <v>247570.64</v>
      </c>
      <c r="F83" s="135">
        <v>247570.64</v>
      </c>
      <c r="G83" s="150">
        <f t="shared" si="8"/>
        <v>100</v>
      </c>
    </row>
    <row r="84" spans="1:7" ht="47.25" x14ac:dyDescent="0.25">
      <c r="A84" s="41" t="s">
        <v>376</v>
      </c>
      <c r="B84" s="127" t="s">
        <v>366</v>
      </c>
      <c r="C84" s="127" t="s">
        <v>371</v>
      </c>
      <c r="D84" s="127"/>
      <c r="E84" s="129">
        <f t="shared" ref="E84:F87" si="10">E85</f>
        <v>4329114.58</v>
      </c>
      <c r="F84" s="129">
        <f t="shared" si="10"/>
        <v>4018333.71</v>
      </c>
      <c r="G84" s="150">
        <f t="shared" si="8"/>
        <v>92.821144733942333</v>
      </c>
    </row>
    <row r="85" spans="1:7" ht="31.5" x14ac:dyDescent="0.25">
      <c r="A85" s="41" t="s">
        <v>377</v>
      </c>
      <c r="B85" s="127" t="s">
        <v>366</v>
      </c>
      <c r="C85" s="127" t="s">
        <v>373</v>
      </c>
      <c r="D85" s="127"/>
      <c r="E85" s="129">
        <f t="shared" si="10"/>
        <v>4329114.58</v>
      </c>
      <c r="F85" s="129">
        <f t="shared" si="10"/>
        <v>4018333.71</v>
      </c>
      <c r="G85" s="150">
        <f t="shared" si="8"/>
        <v>92.821144733942333</v>
      </c>
    </row>
    <row r="86" spans="1:7" ht="31.5" x14ac:dyDescent="0.25">
      <c r="A86" s="134" t="s">
        <v>378</v>
      </c>
      <c r="B86" s="127" t="s">
        <v>366</v>
      </c>
      <c r="C86" s="127" t="s">
        <v>379</v>
      </c>
      <c r="D86" s="127"/>
      <c r="E86" s="129">
        <f t="shared" si="10"/>
        <v>4329114.58</v>
      </c>
      <c r="F86" s="129">
        <f t="shared" si="10"/>
        <v>4018333.71</v>
      </c>
      <c r="G86" s="150">
        <f t="shared" si="8"/>
        <v>92.821144733942333</v>
      </c>
    </row>
    <row r="87" spans="1:7" ht="31.5" x14ac:dyDescent="0.25">
      <c r="A87" s="131" t="s">
        <v>187</v>
      </c>
      <c r="B87" s="127" t="s">
        <v>366</v>
      </c>
      <c r="C87" s="127" t="s">
        <v>379</v>
      </c>
      <c r="D87" s="127" t="s">
        <v>308</v>
      </c>
      <c r="E87" s="129">
        <f t="shared" si="10"/>
        <v>4329114.58</v>
      </c>
      <c r="F87" s="129">
        <f t="shared" si="10"/>
        <v>4018333.71</v>
      </c>
      <c r="G87" s="150">
        <f t="shared" si="8"/>
        <v>92.821144733942333</v>
      </c>
    </row>
    <row r="88" spans="1:7" ht="47.25" x14ac:dyDescent="0.25">
      <c r="A88" s="131" t="s">
        <v>188</v>
      </c>
      <c r="B88" s="127" t="s">
        <v>366</v>
      </c>
      <c r="C88" s="127" t="s">
        <v>379</v>
      </c>
      <c r="D88" s="127" t="s">
        <v>309</v>
      </c>
      <c r="E88" s="129">
        <v>4329114.58</v>
      </c>
      <c r="F88" s="129">
        <v>4018333.71</v>
      </c>
      <c r="G88" s="150">
        <f t="shared" si="8"/>
        <v>92.821144733942333</v>
      </c>
    </row>
    <row r="89" spans="1:7" ht="47.25" x14ac:dyDescent="0.25">
      <c r="A89" s="41" t="s">
        <v>380</v>
      </c>
      <c r="B89" s="127" t="s">
        <v>366</v>
      </c>
      <c r="C89" s="127" t="s">
        <v>381</v>
      </c>
      <c r="D89" s="127"/>
      <c r="E89" s="129">
        <f t="shared" ref="E89:F92" si="11">E90</f>
        <v>253068</v>
      </c>
      <c r="F89" s="129">
        <f t="shared" si="11"/>
        <v>253068</v>
      </c>
      <c r="G89" s="150">
        <f t="shared" si="8"/>
        <v>100</v>
      </c>
    </row>
    <row r="90" spans="1:7" ht="31.5" x14ac:dyDescent="0.25">
      <c r="A90" s="41" t="s">
        <v>382</v>
      </c>
      <c r="B90" s="127" t="s">
        <v>366</v>
      </c>
      <c r="C90" s="127" t="s">
        <v>383</v>
      </c>
      <c r="D90" s="127"/>
      <c r="E90" s="129">
        <f t="shared" si="11"/>
        <v>253068</v>
      </c>
      <c r="F90" s="129">
        <f t="shared" si="11"/>
        <v>253068</v>
      </c>
      <c r="G90" s="150">
        <f t="shared" si="8"/>
        <v>100</v>
      </c>
    </row>
    <row r="91" spans="1:7" ht="45.75" customHeight="1" x14ac:dyDescent="0.25">
      <c r="A91" s="41" t="s">
        <v>384</v>
      </c>
      <c r="B91" s="127" t="s">
        <v>366</v>
      </c>
      <c r="C91" s="127" t="s">
        <v>385</v>
      </c>
      <c r="D91" s="127"/>
      <c r="E91" s="129">
        <f t="shared" si="11"/>
        <v>253068</v>
      </c>
      <c r="F91" s="129">
        <f t="shared" si="11"/>
        <v>253068</v>
      </c>
      <c r="G91" s="150">
        <f t="shared" si="8"/>
        <v>100</v>
      </c>
    </row>
    <row r="92" spans="1:7" ht="31.5" x14ac:dyDescent="0.25">
      <c r="A92" s="131" t="s">
        <v>187</v>
      </c>
      <c r="B92" s="127" t="s">
        <v>366</v>
      </c>
      <c r="C92" s="127" t="s">
        <v>385</v>
      </c>
      <c r="D92" s="127" t="s">
        <v>308</v>
      </c>
      <c r="E92" s="129">
        <f t="shared" si="11"/>
        <v>253068</v>
      </c>
      <c r="F92" s="129">
        <f t="shared" si="11"/>
        <v>253068</v>
      </c>
      <c r="G92" s="150">
        <f t="shared" si="8"/>
        <v>100</v>
      </c>
    </row>
    <row r="93" spans="1:7" ht="47.25" x14ac:dyDescent="0.25">
      <c r="A93" s="131" t="s">
        <v>188</v>
      </c>
      <c r="B93" s="127" t="s">
        <v>366</v>
      </c>
      <c r="C93" s="127" t="s">
        <v>385</v>
      </c>
      <c r="D93" s="127" t="s">
        <v>309</v>
      </c>
      <c r="E93" s="129">
        <v>253068</v>
      </c>
      <c r="F93" s="129">
        <v>253068</v>
      </c>
      <c r="G93" s="150">
        <f t="shared" si="8"/>
        <v>100</v>
      </c>
    </row>
    <row r="94" spans="1:7" ht="31.5" x14ac:dyDescent="0.25">
      <c r="A94" s="41" t="s">
        <v>54</v>
      </c>
      <c r="B94" s="127" t="s">
        <v>386</v>
      </c>
      <c r="C94" s="127"/>
      <c r="D94" s="127"/>
      <c r="E94" s="129">
        <f>E98+E95</f>
        <v>58287</v>
      </c>
      <c r="F94" s="129">
        <f>F98+F95</f>
        <v>40000</v>
      </c>
      <c r="G94" s="150">
        <f t="shared" si="8"/>
        <v>68.625937172954522</v>
      </c>
    </row>
    <row r="95" spans="1:7" ht="63" x14ac:dyDescent="0.25">
      <c r="A95" s="41" t="s">
        <v>487</v>
      </c>
      <c r="B95" s="127" t="s">
        <v>386</v>
      </c>
      <c r="C95" s="127" t="s">
        <v>488</v>
      </c>
      <c r="D95" s="127"/>
      <c r="E95" s="129">
        <f>E96</f>
        <v>10287</v>
      </c>
      <c r="F95" s="129">
        <f>F96</f>
        <v>1000</v>
      </c>
      <c r="G95" s="150">
        <f t="shared" si="8"/>
        <v>9.72100709633518</v>
      </c>
    </row>
    <row r="96" spans="1:7" ht="31.5" x14ac:dyDescent="0.25">
      <c r="A96" s="131" t="s">
        <v>187</v>
      </c>
      <c r="B96" s="127" t="s">
        <v>386</v>
      </c>
      <c r="C96" s="127" t="s">
        <v>488</v>
      </c>
      <c r="D96" s="127" t="s">
        <v>308</v>
      </c>
      <c r="E96" s="129">
        <f>E97</f>
        <v>10287</v>
      </c>
      <c r="F96" s="129">
        <f>F97</f>
        <v>1000</v>
      </c>
      <c r="G96" s="150">
        <f t="shared" si="8"/>
        <v>9.72100709633518</v>
      </c>
    </row>
    <row r="97" spans="1:7" ht="47.25" x14ac:dyDescent="0.25">
      <c r="A97" s="131" t="s">
        <v>188</v>
      </c>
      <c r="B97" s="127" t="s">
        <v>386</v>
      </c>
      <c r="C97" s="127" t="s">
        <v>488</v>
      </c>
      <c r="D97" s="127" t="s">
        <v>309</v>
      </c>
      <c r="E97" s="129">
        <v>10287</v>
      </c>
      <c r="F97" s="129">
        <v>1000</v>
      </c>
      <c r="G97" s="150">
        <f t="shared" si="8"/>
        <v>9.72100709633518</v>
      </c>
    </row>
    <row r="98" spans="1:7" ht="47.25" x14ac:dyDescent="0.25">
      <c r="A98" s="41" t="s">
        <v>212</v>
      </c>
      <c r="B98" s="127" t="s">
        <v>386</v>
      </c>
      <c r="C98" s="127" t="s">
        <v>387</v>
      </c>
      <c r="D98" s="127"/>
      <c r="E98" s="129">
        <f t="shared" ref="E98:F102" si="12">E99</f>
        <v>48000</v>
      </c>
      <c r="F98" s="129">
        <f t="shared" si="12"/>
        <v>39000</v>
      </c>
      <c r="G98" s="150">
        <f t="shared" si="8"/>
        <v>81.25</v>
      </c>
    </row>
    <row r="99" spans="1:7" ht="31.5" x14ac:dyDescent="0.25">
      <c r="A99" s="41" t="s">
        <v>388</v>
      </c>
      <c r="B99" s="127" t="s">
        <v>386</v>
      </c>
      <c r="C99" s="127" t="s">
        <v>389</v>
      </c>
      <c r="D99" s="127"/>
      <c r="E99" s="129">
        <f t="shared" si="12"/>
        <v>48000</v>
      </c>
      <c r="F99" s="129">
        <f t="shared" si="12"/>
        <v>39000</v>
      </c>
      <c r="G99" s="150">
        <f t="shared" si="8"/>
        <v>81.25</v>
      </c>
    </row>
    <row r="100" spans="1:7" ht="63" x14ac:dyDescent="0.25">
      <c r="A100" s="41" t="s">
        <v>390</v>
      </c>
      <c r="B100" s="127" t="s">
        <v>386</v>
      </c>
      <c r="C100" s="127" t="s">
        <v>391</v>
      </c>
      <c r="D100" s="127"/>
      <c r="E100" s="129">
        <f t="shared" si="12"/>
        <v>48000</v>
      </c>
      <c r="F100" s="129">
        <f t="shared" si="12"/>
        <v>39000</v>
      </c>
      <c r="G100" s="150">
        <f t="shared" si="8"/>
        <v>81.25</v>
      </c>
    </row>
    <row r="101" spans="1:7" ht="31.5" x14ac:dyDescent="0.25">
      <c r="A101" s="134" t="s">
        <v>392</v>
      </c>
      <c r="B101" s="127" t="s">
        <v>386</v>
      </c>
      <c r="C101" s="127" t="s">
        <v>393</v>
      </c>
      <c r="D101" s="127"/>
      <c r="E101" s="129">
        <f t="shared" si="12"/>
        <v>48000</v>
      </c>
      <c r="F101" s="129">
        <f t="shared" si="12"/>
        <v>39000</v>
      </c>
      <c r="G101" s="150">
        <f t="shared" si="8"/>
        <v>81.25</v>
      </c>
    </row>
    <row r="102" spans="1:7" ht="31.5" x14ac:dyDescent="0.25">
      <c r="A102" s="131" t="s">
        <v>187</v>
      </c>
      <c r="B102" s="127" t="s">
        <v>386</v>
      </c>
      <c r="C102" s="127" t="s">
        <v>393</v>
      </c>
      <c r="D102" s="127" t="s">
        <v>308</v>
      </c>
      <c r="E102" s="129">
        <f t="shared" si="12"/>
        <v>48000</v>
      </c>
      <c r="F102" s="129">
        <f t="shared" si="12"/>
        <v>39000</v>
      </c>
      <c r="G102" s="150">
        <f t="shared" si="8"/>
        <v>81.25</v>
      </c>
    </row>
    <row r="103" spans="1:7" ht="47.25" x14ac:dyDescent="0.25">
      <c r="A103" s="131" t="s">
        <v>188</v>
      </c>
      <c r="B103" s="127" t="s">
        <v>386</v>
      </c>
      <c r="C103" s="127" t="s">
        <v>393</v>
      </c>
      <c r="D103" s="127" t="s">
        <v>309</v>
      </c>
      <c r="E103" s="129">
        <v>48000</v>
      </c>
      <c r="F103" s="129">
        <v>39000</v>
      </c>
      <c r="G103" s="150">
        <f t="shared" si="8"/>
        <v>81.25</v>
      </c>
    </row>
    <row r="104" spans="1:7" x14ac:dyDescent="0.25">
      <c r="A104" s="39" t="s">
        <v>394</v>
      </c>
      <c r="B104" s="128" t="s">
        <v>395</v>
      </c>
      <c r="C104" s="127"/>
      <c r="D104" s="128"/>
      <c r="E104" s="126">
        <f>E105+E112+E124</f>
        <v>32008383.18</v>
      </c>
      <c r="F104" s="126">
        <f>F105+F112+F124</f>
        <v>31593545.259999998</v>
      </c>
      <c r="G104" s="150">
        <f t="shared" si="8"/>
        <v>98.703971026380344</v>
      </c>
    </row>
    <row r="105" spans="1:7" x14ac:dyDescent="0.25">
      <c r="A105" s="41" t="s">
        <v>57</v>
      </c>
      <c r="B105" s="127" t="s">
        <v>396</v>
      </c>
      <c r="C105" s="127"/>
      <c r="D105" s="127"/>
      <c r="E105" s="129">
        <f>E106</f>
        <v>364521.34</v>
      </c>
      <c r="F105" s="129">
        <f>F106</f>
        <v>364521.34</v>
      </c>
      <c r="G105" s="150">
        <f t="shared" si="8"/>
        <v>100</v>
      </c>
    </row>
    <row r="106" spans="1:7" ht="63" x14ac:dyDescent="0.25">
      <c r="A106" s="41" t="s">
        <v>202</v>
      </c>
      <c r="B106" s="127" t="s">
        <v>396</v>
      </c>
      <c r="C106" s="127" t="s">
        <v>397</v>
      </c>
      <c r="D106" s="127"/>
      <c r="E106" s="129">
        <f>E107</f>
        <v>364521.34</v>
      </c>
      <c r="F106" s="129">
        <f>F107</f>
        <v>364521.34</v>
      </c>
      <c r="G106" s="150">
        <f t="shared" si="8"/>
        <v>100</v>
      </c>
    </row>
    <row r="107" spans="1:7" ht="31.5" x14ac:dyDescent="0.25">
      <c r="A107" s="41" t="s">
        <v>203</v>
      </c>
      <c r="B107" s="127" t="s">
        <v>396</v>
      </c>
      <c r="C107" s="127" t="s">
        <v>398</v>
      </c>
      <c r="D107" s="127"/>
      <c r="E107" s="129">
        <f>E109</f>
        <v>364521.34</v>
      </c>
      <c r="F107" s="129">
        <f>F109</f>
        <v>364521.34</v>
      </c>
      <c r="G107" s="150">
        <f t="shared" si="8"/>
        <v>100</v>
      </c>
    </row>
    <row r="108" spans="1:7" ht="47.25" x14ac:dyDescent="0.25">
      <c r="A108" s="41" t="s">
        <v>399</v>
      </c>
      <c r="B108" s="127" t="s">
        <v>396</v>
      </c>
      <c r="C108" s="127" t="s">
        <v>400</v>
      </c>
      <c r="D108" s="127"/>
      <c r="E108" s="129">
        <f t="shared" ref="E108:F110" si="13">E109</f>
        <v>364521.34</v>
      </c>
      <c r="F108" s="129">
        <f t="shared" si="13"/>
        <v>364521.34</v>
      </c>
      <c r="G108" s="150">
        <f t="shared" si="8"/>
        <v>100</v>
      </c>
    </row>
    <row r="109" spans="1:7" ht="30.75" customHeight="1" x14ac:dyDescent="0.25">
      <c r="A109" s="41" t="s">
        <v>401</v>
      </c>
      <c r="B109" s="127" t="s">
        <v>396</v>
      </c>
      <c r="C109" s="127" t="s">
        <v>402</v>
      </c>
      <c r="D109" s="127"/>
      <c r="E109" s="129">
        <f t="shared" si="13"/>
        <v>364521.34</v>
      </c>
      <c r="F109" s="129">
        <f t="shared" si="13"/>
        <v>364521.34</v>
      </c>
      <c r="G109" s="150">
        <f t="shared" si="8"/>
        <v>100</v>
      </c>
    </row>
    <row r="110" spans="1:7" ht="31.5" x14ac:dyDescent="0.25">
      <c r="A110" s="131" t="s">
        <v>187</v>
      </c>
      <c r="B110" s="127" t="s">
        <v>396</v>
      </c>
      <c r="C110" s="127" t="s">
        <v>402</v>
      </c>
      <c r="D110" s="127" t="s">
        <v>308</v>
      </c>
      <c r="E110" s="129">
        <f t="shared" si="13"/>
        <v>364521.34</v>
      </c>
      <c r="F110" s="129">
        <f t="shared" si="13"/>
        <v>364521.34</v>
      </c>
      <c r="G110" s="150">
        <f t="shared" si="8"/>
        <v>100</v>
      </c>
    </row>
    <row r="111" spans="1:7" ht="47.25" x14ac:dyDescent="0.25">
      <c r="A111" s="131" t="s">
        <v>188</v>
      </c>
      <c r="B111" s="127" t="s">
        <v>396</v>
      </c>
      <c r="C111" s="127" t="s">
        <v>402</v>
      </c>
      <c r="D111" s="127" t="s">
        <v>309</v>
      </c>
      <c r="E111" s="129">
        <v>364521.34</v>
      </c>
      <c r="F111" s="129">
        <v>364521.34</v>
      </c>
      <c r="G111" s="150">
        <f t="shared" si="8"/>
        <v>100</v>
      </c>
    </row>
    <row r="112" spans="1:7" x14ac:dyDescent="0.25">
      <c r="A112" s="41" t="s">
        <v>58</v>
      </c>
      <c r="B112" s="127" t="s">
        <v>403</v>
      </c>
      <c r="C112" s="127"/>
      <c r="D112" s="127"/>
      <c r="E112" s="129">
        <f>E113+E118+E121</f>
        <v>12542682.18</v>
      </c>
      <c r="F112" s="129">
        <f>F113+F118+F121</f>
        <v>12461610.199999999</v>
      </c>
      <c r="G112" s="150">
        <f t="shared" si="8"/>
        <v>99.35363123424051</v>
      </c>
    </row>
    <row r="113" spans="1:7" ht="47.25" customHeight="1" x14ac:dyDescent="0.25">
      <c r="A113" s="41" t="s">
        <v>210</v>
      </c>
      <c r="B113" s="127" t="s">
        <v>403</v>
      </c>
      <c r="C113" s="127" t="s">
        <v>405</v>
      </c>
      <c r="D113" s="127"/>
      <c r="E113" s="129">
        <f t="shared" ref="E113:F116" si="14">E114</f>
        <v>8280</v>
      </c>
      <c r="F113" s="129">
        <f t="shared" si="14"/>
        <v>8280</v>
      </c>
      <c r="G113" s="150">
        <f t="shared" si="8"/>
        <v>100</v>
      </c>
    </row>
    <row r="114" spans="1:7" s="68" customFormat="1" ht="31.5" x14ac:dyDescent="0.25">
      <c r="A114" s="41" t="s">
        <v>406</v>
      </c>
      <c r="B114" s="127" t="s">
        <v>403</v>
      </c>
      <c r="C114" s="127" t="s">
        <v>407</v>
      </c>
      <c r="D114" s="127"/>
      <c r="E114" s="129">
        <f t="shared" si="14"/>
        <v>8280</v>
      </c>
      <c r="F114" s="129">
        <f t="shared" si="14"/>
        <v>8280</v>
      </c>
      <c r="G114" s="150">
        <f t="shared" si="8"/>
        <v>100</v>
      </c>
    </row>
    <row r="115" spans="1:7" ht="52.5" customHeight="1" x14ac:dyDescent="0.25">
      <c r="A115" s="41" t="s">
        <v>404</v>
      </c>
      <c r="B115" s="127" t="s">
        <v>403</v>
      </c>
      <c r="C115" s="127" t="s">
        <v>408</v>
      </c>
      <c r="D115" s="127"/>
      <c r="E115" s="129">
        <f t="shared" si="14"/>
        <v>8280</v>
      </c>
      <c r="F115" s="129">
        <f t="shared" si="14"/>
        <v>8280</v>
      </c>
      <c r="G115" s="150">
        <f t="shared" si="8"/>
        <v>100</v>
      </c>
    </row>
    <row r="116" spans="1:7" ht="31.5" x14ac:dyDescent="0.25">
      <c r="A116" s="131" t="s">
        <v>187</v>
      </c>
      <c r="B116" s="127" t="s">
        <v>403</v>
      </c>
      <c r="C116" s="127" t="s">
        <v>408</v>
      </c>
      <c r="D116" s="127" t="s">
        <v>308</v>
      </c>
      <c r="E116" s="129">
        <f t="shared" si="14"/>
        <v>8280</v>
      </c>
      <c r="F116" s="129">
        <f t="shared" si="14"/>
        <v>8280</v>
      </c>
      <c r="G116" s="150">
        <f t="shared" si="8"/>
        <v>100</v>
      </c>
    </row>
    <row r="117" spans="1:7" ht="47.25" x14ac:dyDescent="0.25">
      <c r="A117" s="131" t="s">
        <v>188</v>
      </c>
      <c r="B117" s="127" t="s">
        <v>403</v>
      </c>
      <c r="C117" s="127" t="s">
        <v>408</v>
      </c>
      <c r="D117" s="127" t="s">
        <v>309</v>
      </c>
      <c r="E117" s="129">
        <v>8280</v>
      </c>
      <c r="F117" s="129">
        <v>8280</v>
      </c>
      <c r="G117" s="150">
        <f t="shared" si="8"/>
        <v>100</v>
      </c>
    </row>
    <row r="118" spans="1:7" ht="204.75" x14ac:dyDescent="0.25">
      <c r="A118" s="131" t="s">
        <v>491</v>
      </c>
      <c r="B118" s="127" t="s">
        <v>403</v>
      </c>
      <c r="C118" s="127" t="s">
        <v>492</v>
      </c>
      <c r="D118" s="127"/>
      <c r="E118" s="129">
        <f>E119</f>
        <v>4277144.92</v>
      </c>
      <c r="F118" s="129">
        <f>F119</f>
        <v>4196072.9400000004</v>
      </c>
      <c r="G118" s="150">
        <f t="shared" si="8"/>
        <v>98.104530439899165</v>
      </c>
    </row>
    <row r="119" spans="1:7" ht="31.5" x14ac:dyDescent="0.25">
      <c r="A119" s="131" t="s">
        <v>187</v>
      </c>
      <c r="B119" s="127" t="s">
        <v>403</v>
      </c>
      <c r="C119" s="127" t="s">
        <v>492</v>
      </c>
      <c r="D119" s="127" t="s">
        <v>308</v>
      </c>
      <c r="E119" s="129">
        <f>E120</f>
        <v>4277144.92</v>
      </c>
      <c r="F119" s="129">
        <f>F120</f>
        <v>4196072.9400000004</v>
      </c>
      <c r="G119" s="150">
        <f t="shared" si="8"/>
        <v>98.104530439899165</v>
      </c>
    </row>
    <row r="120" spans="1:7" ht="47.25" x14ac:dyDescent="0.25">
      <c r="A120" s="131" t="s">
        <v>188</v>
      </c>
      <c r="B120" s="127" t="s">
        <v>403</v>
      </c>
      <c r="C120" s="127" t="s">
        <v>492</v>
      </c>
      <c r="D120" s="127" t="s">
        <v>309</v>
      </c>
      <c r="E120" s="129">
        <v>4277144.92</v>
      </c>
      <c r="F120" s="129">
        <v>4196072.9400000004</v>
      </c>
      <c r="G120" s="150">
        <f t="shared" si="8"/>
        <v>98.104530439899165</v>
      </c>
    </row>
    <row r="121" spans="1:7" ht="47.25" x14ac:dyDescent="0.25">
      <c r="A121" s="131" t="s">
        <v>493</v>
      </c>
      <c r="B121" s="127" t="s">
        <v>403</v>
      </c>
      <c r="C121" s="127" t="s">
        <v>490</v>
      </c>
      <c r="D121" s="127"/>
      <c r="E121" s="129">
        <f>E122</f>
        <v>8257257.2599999998</v>
      </c>
      <c r="F121" s="129">
        <f>F122</f>
        <v>8257257.2599999998</v>
      </c>
      <c r="G121" s="150">
        <f t="shared" si="8"/>
        <v>100</v>
      </c>
    </row>
    <row r="122" spans="1:7" x14ac:dyDescent="0.25">
      <c r="A122" s="131" t="s">
        <v>189</v>
      </c>
      <c r="B122" s="127" t="s">
        <v>403</v>
      </c>
      <c r="C122" s="127" t="s">
        <v>490</v>
      </c>
      <c r="D122" s="127" t="s">
        <v>317</v>
      </c>
      <c r="E122" s="129">
        <f>E123</f>
        <v>8257257.2599999998</v>
      </c>
      <c r="F122" s="129">
        <f>F123</f>
        <v>8257257.2599999998</v>
      </c>
      <c r="G122" s="150">
        <f t="shared" si="8"/>
        <v>100</v>
      </c>
    </row>
    <row r="123" spans="1:7" ht="78.75" x14ac:dyDescent="0.25">
      <c r="A123" s="131" t="s">
        <v>192</v>
      </c>
      <c r="B123" s="127" t="s">
        <v>403</v>
      </c>
      <c r="C123" s="127" t="s">
        <v>490</v>
      </c>
      <c r="D123" s="127" t="s">
        <v>494</v>
      </c>
      <c r="E123" s="129">
        <v>8257257.2599999998</v>
      </c>
      <c r="F123" s="129">
        <v>8257257.2599999998</v>
      </c>
      <c r="G123" s="150">
        <f t="shared" si="8"/>
        <v>100</v>
      </c>
    </row>
    <row r="124" spans="1:7" x14ac:dyDescent="0.25">
      <c r="A124" s="41" t="s">
        <v>59</v>
      </c>
      <c r="B124" s="127" t="s">
        <v>410</v>
      </c>
      <c r="C124" s="130"/>
      <c r="D124" s="127"/>
      <c r="E124" s="129">
        <f>E125+E128+E131+E134+E137</f>
        <v>19101179.66</v>
      </c>
      <c r="F124" s="129">
        <f>F125+F128+F131+F134+F137</f>
        <v>18767413.719999999</v>
      </c>
      <c r="G124" s="150">
        <f t="shared" si="8"/>
        <v>98.25264226638869</v>
      </c>
    </row>
    <row r="125" spans="1:7" ht="31.5" x14ac:dyDescent="0.25">
      <c r="A125" s="131" t="s">
        <v>498</v>
      </c>
      <c r="B125" s="127" t="s">
        <v>410</v>
      </c>
      <c r="C125" s="127" t="s">
        <v>497</v>
      </c>
      <c r="D125" s="127"/>
      <c r="E125" s="129">
        <f>E126</f>
        <v>6790972.21</v>
      </c>
      <c r="F125" s="129">
        <f>F126</f>
        <v>6790972.21</v>
      </c>
      <c r="G125" s="150">
        <f t="shared" si="8"/>
        <v>100</v>
      </c>
    </row>
    <row r="126" spans="1:7" ht="31.5" x14ac:dyDescent="0.25">
      <c r="A126" s="131" t="s">
        <v>187</v>
      </c>
      <c r="B126" s="127" t="s">
        <v>410</v>
      </c>
      <c r="C126" s="127" t="s">
        <v>497</v>
      </c>
      <c r="D126" s="127" t="s">
        <v>308</v>
      </c>
      <c r="E126" s="129">
        <f>E127</f>
        <v>6790972.21</v>
      </c>
      <c r="F126" s="129">
        <f>F127</f>
        <v>6790972.21</v>
      </c>
      <c r="G126" s="150">
        <f t="shared" si="8"/>
        <v>100</v>
      </c>
    </row>
    <row r="127" spans="1:7" ht="47.25" x14ac:dyDescent="0.25">
      <c r="A127" s="131" t="s">
        <v>188</v>
      </c>
      <c r="B127" s="127" t="s">
        <v>410</v>
      </c>
      <c r="C127" s="127" t="s">
        <v>497</v>
      </c>
      <c r="D127" s="127" t="s">
        <v>309</v>
      </c>
      <c r="E127" s="129">
        <v>6790972.21</v>
      </c>
      <c r="F127" s="129">
        <v>6790972.21</v>
      </c>
      <c r="G127" s="150">
        <f t="shared" si="8"/>
        <v>100</v>
      </c>
    </row>
    <row r="128" spans="1:7" ht="47.25" x14ac:dyDescent="0.25">
      <c r="A128" s="131" t="s">
        <v>499</v>
      </c>
      <c r="B128" s="127" t="s">
        <v>410</v>
      </c>
      <c r="C128" s="127" t="s">
        <v>500</v>
      </c>
      <c r="D128" s="127"/>
      <c r="E128" s="129">
        <f>E129</f>
        <v>3103728.99</v>
      </c>
      <c r="F128" s="129">
        <f>F129</f>
        <v>3103728.99</v>
      </c>
      <c r="G128" s="150">
        <f t="shared" si="8"/>
        <v>100</v>
      </c>
    </row>
    <row r="129" spans="1:7" ht="31.5" x14ac:dyDescent="0.25">
      <c r="A129" s="131" t="s">
        <v>187</v>
      </c>
      <c r="B129" s="127" t="s">
        <v>410</v>
      </c>
      <c r="C129" s="127" t="s">
        <v>500</v>
      </c>
      <c r="D129" s="127" t="s">
        <v>308</v>
      </c>
      <c r="E129" s="129">
        <f>E130</f>
        <v>3103728.99</v>
      </c>
      <c r="F129" s="129">
        <f>F130</f>
        <v>3103728.99</v>
      </c>
      <c r="G129" s="150">
        <f t="shared" si="8"/>
        <v>100</v>
      </c>
    </row>
    <row r="130" spans="1:7" ht="47.25" x14ac:dyDescent="0.25">
      <c r="A130" s="131" t="s">
        <v>188</v>
      </c>
      <c r="B130" s="127" t="s">
        <v>410</v>
      </c>
      <c r="C130" s="127" t="s">
        <v>500</v>
      </c>
      <c r="D130" s="127" t="s">
        <v>309</v>
      </c>
      <c r="E130" s="129">
        <v>3103728.99</v>
      </c>
      <c r="F130" s="129">
        <v>3103728.99</v>
      </c>
      <c r="G130" s="150">
        <f t="shared" si="8"/>
        <v>100</v>
      </c>
    </row>
    <row r="131" spans="1:7" ht="47.25" x14ac:dyDescent="0.25">
      <c r="A131" s="131" t="s">
        <v>493</v>
      </c>
      <c r="B131" s="127" t="s">
        <v>410</v>
      </c>
      <c r="C131" s="127" t="s">
        <v>501</v>
      </c>
      <c r="D131" s="127"/>
      <c r="E131" s="129">
        <f>E132</f>
        <v>1346032.91</v>
      </c>
      <c r="F131" s="129">
        <f>F132</f>
        <v>1346032.91</v>
      </c>
      <c r="G131" s="150">
        <f t="shared" si="8"/>
        <v>100</v>
      </c>
    </row>
    <row r="132" spans="1:7" ht="31.5" x14ac:dyDescent="0.25">
      <c r="A132" s="131" t="s">
        <v>187</v>
      </c>
      <c r="B132" s="127" t="s">
        <v>410</v>
      </c>
      <c r="C132" s="127" t="s">
        <v>501</v>
      </c>
      <c r="D132" s="127" t="s">
        <v>308</v>
      </c>
      <c r="E132" s="129">
        <f>E133</f>
        <v>1346032.91</v>
      </c>
      <c r="F132" s="129">
        <f>F133</f>
        <v>1346032.91</v>
      </c>
      <c r="G132" s="150">
        <f t="shared" si="8"/>
        <v>100</v>
      </c>
    </row>
    <row r="133" spans="1:7" ht="47.25" x14ac:dyDescent="0.25">
      <c r="A133" s="131" t="s">
        <v>188</v>
      </c>
      <c r="B133" s="127" t="s">
        <v>410</v>
      </c>
      <c r="C133" s="127" t="s">
        <v>501</v>
      </c>
      <c r="D133" s="127" t="s">
        <v>309</v>
      </c>
      <c r="E133" s="129">
        <v>1346032.91</v>
      </c>
      <c r="F133" s="129">
        <v>1346032.91</v>
      </c>
      <c r="G133" s="150">
        <f t="shared" si="8"/>
        <v>100</v>
      </c>
    </row>
    <row r="134" spans="1:7" ht="63" x14ac:dyDescent="0.25">
      <c r="A134" s="131" t="s">
        <v>504</v>
      </c>
      <c r="B134" s="127" t="s">
        <v>410</v>
      </c>
      <c r="C134" s="127" t="s">
        <v>502</v>
      </c>
      <c r="D134" s="127"/>
      <c r="E134" s="129">
        <f>E135</f>
        <v>100000</v>
      </c>
      <c r="F134" s="129">
        <f>F135</f>
        <v>100000</v>
      </c>
      <c r="G134" s="150">
        <f t="shared" si="8"/>
        <v>100</v>
      </c>
    </row>
    <row r="135" spans="1:7" ht="31.5" x14ac:dyDescent="0.25">
      <c r="A135" s="131" t="s">
        <v>187</v>
      </c>
      <c r="B135" s="127" t="s">
        <v>410</v>
      </c>
      <c r="C135" s="127" t="s">
        <v>502</v>
      </c>
      <c r="D135" s="127" t="s">
        <v>308</v>
      </c>
      <c r="E135" s="129">
        <f>E136</f>
        <v>100000</v>
      </c>
      <c r="F135" s="129">
        <f>F136</f>
        <v>100000</v>
      </c>
      <c r="G135" s="150">
        <f t="shared" ref="G135:G198" si="15">F135/E135*100</f>
        <v>100</v>
      </c>
    </row>
    <row r="136" spans="1:7" ht="47.25" x14ac:dyDescent="0.25">
      <c r="A136" s="131" t="s">
        <v>188</v>
      </c>
      <c r="B136" s="127" t="s">
        <v>410</v>
      </c>
      <c r="C136" s="127" t="s">
        <v>502</v>
      </c>
      <c r="D136" s="127" t="s">
        <v>309</v>
      </c>
      <c r="E136" s="129">
        <v>100000</v>
      </c>
      <c r="F136" s="129">
        <v>100000</v>
      </c>
      <c r="G136" s="150">
        <f t="shared" si="15"/>
        <v>100</v>
      </c>
    </row>
    <row r="137" spans="1:7" ht="47.25" x14ac:dyDescent="0.25">
      <c r="A137" s="41" t="s">
        <v>217</v>
      </c>
      <c r="B137" s="127" t="s">
        <v>410</v>
      </c>
      <c r="C137" s="127" t="s">
        <v>411</v>
      </c>
      <c r="D137" s="128"/>
      <c r="E137" s="129">
        <f t="shared" ref="E137:F140" si="16">E138</f>
        <v>7760445.5499999998</v>
      </c>
      <c r="F137" s="129">
        <f t="shared" si="16"/>
        <v>7426679.6100000003</v>
      </c>
      <c r="G137" s="150">
        <f t="shared" si="15"/>
        <v>95.699139465001466</v>
      </c>
    </row>
    <row r="138" spans="1:7" ht="31.5" x14ac:dyDescent="0.25">
      <c r="A138" s="41" t="s">
        <v>412</v>
      </c>
      <c r="B138" s="127" t="s">
        <v>410</v>
      </c>
      <c r="C138" s="127" t="s">
        <v>413</v>
      </c>
      <c r="D138" s="128"/>
      <c r="E138" s="129">
        <f t="shared" si="16"/>
        <v>7760445.5499999998</v>
      </c>
      <c r="F138" s="129">
        <f t="shared" si="16"/>
        <v>7426679.6100000003</v>
      </c>
      <c r="G138" s="150">
        <f t="shared" si="15"/>
        <v>95.699139465001466</v>
      </c>
    </row>
    <row r="139" spans="1:7" ht="31.5" x14ac:dyDescent="0.25">
      <c r="A139" s="134" t="s">
        <v>414</v>
      </c>
      <c r="B139" s="127" t="s">
        <v>410</v>
      </c>
      <c r="C139" s="127" t="s">
        <v>415</v>
      </c>
      <c r="D139" s="128"/>
      <c r="E139" s="129">
        <f t="shared" si="16"/>
        <v>7760445.5499999998</v>
      </c>
      <c r="F139" s="129">
        <f t="shared" si="16"/>
        <v>7426679.6100000003</v>
      </c>
      <c r="G139" s="150">
        <f t="shared" si="15"/>
        <v>95.699139465001466</v>
      </c>
    </row>
    <row r="140" spans="1:7" ht="31.5" x14ac:dyDescent="0.25">
      <c r="A140" s="131" t="s">
        <v>187</v>
      </c>
      <c r="B140" s="127" t="s">
        <v>410</v>
      </c>
      <c r="C140" s="127" t="s">
        <v>415</v>
      </c>
      <c r="D140" s="127" t="s">
        <v>308</v>
      </c>
      <c r="E140" s="129">
        <f t="shared" si="16"/>
        <v>7760445.5499999998</v>
      </c>
      <c r="F140" s="129">
        <f t="shared" si="16"/>
        <v>7426679.6100000003</v>
      </c>
      <c r="G140" s="150">
        <f t="shared" si="15"/>
        <v>95.699139465001466</v>
      </c>
    </row>
    <row r="141" spans="1:7" ht="47.25" x14ac:dyDescent="0.25">
      <c r="A141" s="131" t="s">
        <v>188</v>
      </c>
      <c r="B141" s="127" t="s">
        <v>410</v>
      </c>
      <c r="C141" s="127" t="s">
        <v>415</v>
      </c>
      <c r="D141" s="127" t="s">
        <v>309</v>
      </c>
      <c r="E141" s="129">
        <v>7760445.5499999998</v>
      </c>
      <c r="F141" s="129">
        <v>7426679.6100000003</v>
      </c>
      <c r="G141" s="150">
        <f t="shared" si="15"/>
        <v>95.699139465001466</v>
      </c>
    </row>
    <row r="142" spans="1:7" x14ac:dyDescent="0.25">
      <c r="A142" s="39" t="s">
        <v>115</v>
      </c>
      <c r="B142" s="128" t="s">
        <v>416</v>
      </c>
      <c r="C142" s="128"/>
      <c r="D142" s="128"/>
      <c r="E142" s="126">
        <f t="shared" ref="E142:F147" si="17">E143</f>
        <v>3800</v>
      </c>
      <c r="F142" s="126">
        <f t="shared" si="17"/>
        <v>3800</v>
      </c>
      <c r="G142" s="150">
        <f t="shared" si="15"/>
        <v>100</v>
      </c>
    </row>
    <row r="143" spans="1:7" ht="30.75" customHeight="1" x14ac:dyDescent="0.25">
      <c r="A143" s="131" t="s">
        <v>113</v>
      </c>
      <c r="B143" s="127" t="s">
        <v>417</v>
      </c>
      <c r="C143" s="127"/>
      <c r="D143" s="127"/>
      <c r="E143" s="129">
        <f t="shared" si="17"/>
        <v>3800</v>
      </c>
      <c r="F143" s="129">
        <f t="shared" si="17"/>
        <v>3800</v>
      </c>
      <c r="G143" s="150">
        <f t="shared" si="15"/>
        <v>100</v>
      </c>
    </row>
    <row r="144" spans="1:7" ht="31.5" x14ac:dyDescent="0.25">
      <c r="A144" s="131" t="s">
        <v>330</v>
      </c>
      <c r="B144" s="127" t="s">
        <v>417</v>
      </c>
      <c r="C144" s="127" t="s">
        <v>331</v>
      </c>
      <c r="D144" s="127"/>
      <c r="E144" s="129">
        <f t="shared" si="17"/>
        <v>3800</v>
      </c>
      <c r="F144" s="129">
        <f t="shared" si="17"/>
        <v>3800</v>
      </c>
      <c r="G144" s="150">
        <f t="shared" si="15"/>
        <v>100</v>
      </c>
    </row>
    <row r="145" spans="1:7" ht="78.75" x14ac:dyDescent="0.25">
      <c r="A145" s="131" t="s">
        <v>418</v>
      </c>
      <c r="B145" s="127" t="s">
        <v>417</v>
      </c>
      <c r="C145" s="127" t="s">
        <v>333</v>
      </c>
      <c r="D145" s="127"/>
      <c r="E145" s="129">
        <f t="shared" si="17"/>
        <v>3800</v>
      </c>
      <c r="F145" s="129">
        <f t="shared" si="17"/>
        <v>3800</v>
      </c>
      <c r="G145" s="150">
        <f t="shared" si="15"/>
        <v>100</v>
      </c>
    </row>
    <row r="146" spans="1:7" ht="63" x14ac:dyDescent="0.25">
      <c r="A146" s="131" t="s">
        <v>334</v>
      </c>
      <c r="B146" s="127" t="s">
        <v>417</v>
      </c>
      <c r="C146" s="127" t="s">
        <v>335</v>
      </c>
      <c r="D146" s="127"/>
      <c r="E146" s="129">
        <f t="shared" si="17"/>
        <v>3800</v>
      </c>
      <c r="F146" s="129">
        <f t="shared" si="17"/>
        <v>3800</v>
      </c>
      <c r="G146" s="150">
        <f t="shared" si="15"/>
        <v>100</v>
      </c>
    </row>
    <row r="147" spans="1:7" s="68" customFormat="1" ht="31.5" x14ac:dyDescent="0.25">
      <c r="A147" s="131" t="s">
        <v>187</v>
      </c>
      <c r="B147" s="127" t="s">
        <v>417</v>
      </c>
      <c r="C147" s="127" t="s">
        <v>335</v>
      </c>
      <c r="D147" s="127" t="s">
        <v>308</v>
      </c>
      <c r="E147" s="129">
        <f t="shared" si="17"/>
        <v>3800</v>
      </c>
      <c r="F147" s="129">
        <f t="shared" si="17"/>
        <v>3800</v>
      </c>
      <c r="G147" s="150">
        <f t="shared" si="15"/>
        <v>100</v>
      </c>
    </row>
    <row r="148" spans="1:7" ht="47.25" x14ac:dyDescent="0.25">
      <c r="A148" s="131" t="s">
        <v>188</v>
      </c>
      <c r="B148" s="127" t="s">
        <v>417</v>
      </c>
      <c r="C148" s="127" t="s">
        <v>335</v>
      </c>
      <c r="D148" s="127" t="s">
        <v>309</v>
      </c>
      <c r="E148" s="129">
        <v>3800</v>
      </c>
      <c r="F148" s="129">
        <v>3800</v>
      </c>
      <c r="G148" s="150">
        <f t="shared" si="15"/>
        <v>100</v>
      </c>
    </row>
    <row r="149" spans="1:7" x14ac:dyDescent="0.25">
      <c r="A149" s="39" t="s">
        <v>419</v>
      </c>
      <c r="B149" s="128" t="s">
        <v>420</v>
      </c>
      <c r="C149" s="130"/>
      <c r="D149" s="128"/>
      <c r="E149" s="126">
        <f>E150</f>
        <v>48110607.149999999</v>
      </c>
      <c r="F149" s="126">
        <f>F150</f>
        <v>47288421.700000003</v>
      </c>
      <c r="G149" s="150">
        <f t="shared" si="15"/>
        <v>98.291051602328423</v>
      </c>
    </row>
    <row r="150" spans="1:7" x14ac:dyDescent="0.25">
      <c r="A150" s="41" t="s">
        <v>62</v>
      </c>
      <c r="B150" s="127" t="s">
        <v>421</v>
      </c>
      <c r="C150" s="130"/>
      <c r="D150" s="127"/>
      <c r="E150" s="129">
        <f>E151+E171+E177+E174</f>
        <v>48110607.149999999</v>
      </c>
      <c r="F150" s="129">
        <f>F151+F171+F177+F174</f>
        <v>47288421.700000003</v>
      </c>
      <c r="G150" s="150">
        <f t="shared" si="15"/>
        <v>98.291051602328423</v>
      </c>
    </row>
    <row r="151" spans="1:7" ht="47.25" x14ac:dyDescent="0.25">
      <c r="A151" s="41" t="s">
        <v>196</v>
      </c>
      <c r="B151" s="127" t="s">
        <v>421</v>
      </c>
      <c r="C151" s="127" t="s">
        <v>422</v>
      </c>
      <c r="D151" s="142"/>
      <c r="E151" s="143">
        <f>E152+E166</f>
        <v>13535716.029999999</v>
      </c>
      <c r="F151" s="143">
        <f>F152+F166</f>
        <v>13014540.51</v>
      </c>
      <c r="G151" s="150">
        <f t="shared" si="15"/>
        <v>96.149627261351469</v>
      </c>
    </row>
    <row r="152" spans="1:7" ht="31.5" x14ac:dyDescent="0.25">
      <c r="A152" s="41" t="s">
        <v>423</v>
      </c>
      <c r="B152" s="127" t="s">
        <v>424</v>
      </c>
      <c r="C152" s="127" t="s">
        <v>425</v>
      </c>
      <c r="D152" s="127"/>
      <c r="E152" s="143">
        <f>E154+E161</f>
        <v>12991900.809999999</v>
      </c>
      <c r="F152" s="143">
        <f>F154+F161</f>
        <v>12470725.289999999</v>
      </c>
      <c r="G152" s="150">
        <f t="shared" si="15"/>
        <v>95.988458289345573</v>
      </c>
    </row>
    <row r="153" spans="1:7" ht="47.25" x14ac:dyDescent="0.25">
      <c r="A153" s="41" t="s">
        <v>426</v>
      </c>
      <c r="B153" s="127" t="s">
        <v>424</v>
      </c>
      <c r="C153" s="127" t="s">
        <v>427</v>
      </c>
      <c r="D153" s="127"/>
      <c r="E153" s="143">
        <f>E154</f>
        <v>11261121.609999999</v>
      </c>
      <c r="F153" s="143">
        <f>F154</f>
        <v>11214621.09</v>
      </c>
      <c r="G153" s="150">
        <f t="shared" si="15"/>
        <v>99.58707026164511</v>
      </c>
    </row>
    <row r="154" spans="1:7" ht="31.5" customHeight="1" x14ac:dyDescent="0.25">
      <c r="A154" s="41" t="s">
        <v>428</v>
      </c>
      <c r="B154" s="133" t="s">
        <v>421</v>
      </c>
      <c r="C154" s="136" t="s">
        <v>429</v>
      </c>
      <c r="D154" s="133" t="s">
        <v>291</v>
      </c>
      <c r="E154" s="143">
        <f>E155+E157+E159</f>
        <v>11261121.609999999</v>
      </c>
      <c r="F154" s="143">
        <f>F155+F157+F159</f>
        <v>11214621.09</v>
      </c>
      <c r="G154" s="150">
        <f t="shared" si="15"/>
        <v>99.58707026164511</v>
      </c>
    </row>
    <row r="155" spans="1:7" ht="94.5" x14ac:dyDescent="0.25">
      <c r="A155" s="131" t="s">
        <v>185</v>
      </c>
      <c r="B155" s="133" t="s">
        <v>421</v>
      </c>
      <c r="C155" s="136" t="s">
        <v>429</v>
      </c>
      <c r="D155" s="133" t="s">
        <v>315</v>
      </c>
      <c r="E155" s="143">
        <f>E156</f>
        <v>9421370.1799999997</v>
      </c>
      <c r="F155" s="143">
        <f>F156</f>
        <v>9421370.1799999997</v>
      </c>
      <c r="G155" s="150">
        <f t="shared" si="15"/>
        <v>100</v>
      </c>
    </row>
    <row r="156" spans="1:7" s="68" customFormat="1" ht="31.5" x14ac:dyDescent="0.25">
      <c r="A156" s="131" t="s">
        <v>193</v>
      </c>
      <c r="B156" s="133" t="s">
        <v>421</v>
      </c>
      <c r="C156" s="136" t="s">
        <v>429</v>
      </c>
      <c r="D156" s="133" t="s">
        <v>336</v>
      </c>
      <c r="E156" s="143">
        <f>5919894.47+3501475.71</f>
        <v>9421370.1799999997</v>
      </c>
      <c r="F156" s="143">
        <f>5919894.47+3501475.71</f>
        <v>9421370.1799999997</v>
      </c>
      <c r="G156" s="150">
        <f t="shared" si="15"/>
        <v>100</v>
      </c>
    </row>
    <row r="157" spans="1:7" ht="31.5" x14ac:dyDescent="0.25">
      <c r="A157" s="131" t="s">
        <v>187</v>
      </c>
      <c r="B157" s="133" t="s">
        <v>421</v>
      </c>
      <c r="C157" s="136" t="s">
        <v>429</v>
      </c>
      <c r="D157" s="133" t="s">
        <v>308</v>
      </c>
      <c r="E157" s="143">
        <f>E158</f>
        <v>1839289.69</v>
      </c>
      <c r="F157" s="143">
        <f>F158</f>
        <v>1792789.17</v>
      </c>
      <c r="G157" s="150">
        <f t="shared" si="15"/>
        <v>97.471821853141577</v>
      </c>
    </row>
    <row r="158" spans="1:7" ht="47.25" x14ac:dyDescent="0.25">
      <c r="A158" s="131" t="s">
        <v>188</v>
      </c>
      <c r="B158" s="133" t="s">
        <v>421</v>
      </c>
      <c r="C158" s="136" t="s">
        <v>429</v>
      </c>
      <c r="D158" s="133" t="s">
        <v>309</v>
      </c>
      <c r="E158" s="143">
        <f>1209656.33+629633.36</f>
        <v>1839289.69</v>
      </c>
      <c r="F158" s="129">
        <f>1164656.33+628132.84</f>
        <v>1792789.17</v>
      </c>
      <c r="G158" s="150">
        <f t="shared" si="15"/>
        <v>97.471821853141577</v>
      </c>
    </row>
    <row r="159" spans="1:7" x14ac:dyDescent="0.25">
      <c r="A159" s="131" t="s">
        <v>189</v>
      </c>
      <c r="B159" s="133" t="s">
        <v>421</v>
      </c>
      <c r="C159" s="136" t="s">
        <v>429</v>
      </c>
      <c r="D159" s="133" t="s">
        <v>317</v>
      </c>
      <c r="E159" s="143">
        <f>E160</f>
        <v>461.74</v>
      </c>
      <c r="F159" s="143">
        <f>F160</f>
        <v>461.74</v>
      </c>
      <c r="G159" s="150">
        <f t="shared" si="15"/>
        <v>100</v>
      </c>
    </row>
    <row r="160" spans="1:7" x14ac:dyDescent="0.25">
      <c r="A160" s="131" t="s">
        <v>190</v>
      </c>
      <c r="B160" s="133" t="s">
        <v>421</v>
      </c>
      <c r="C160" s="136" t="s">
        <v>429</v>
      </c>
      <c r="D160" s="133" t="s">
        <v>318</v>
      </c>
      <c r="E160" s="143">
        <v>461.74</v>
      </c>
      <c r="F160" s="143">
        <v>461.74</v>
      </c>
      <c r="G160" s="150">
        <f t="shared" si="15"/>
        <v>100</v>
      </c>
    </row>
    <row r="161" spans="1:11" s="68" customFormat="1" ht="45" customHeight="1" x14ac:dyDescent="0.25">
      <c r="A161" s="131" t="s">
        <v>430</v>
      </c>
      <c r="B161" s="133" t="s">
        <v>421</v>
      </c>
      <c r="C161" s="144" t="s">
        <v>431</v>
      </c>
      <c r="D161" s="133"/>
      <c r="E161" s="143">
        <f>E164+E162</f>
        <v>1730779.2</v>
      </c>
      <c r="F161" s="143">
        <f>F164+F162</f>
        <v>1256104.2</v>
      </c>
      <c r="G161" s="150">
        <f t="shared" si="15"/>
        <v>72.574491304263418</v>
      </c>
    </row>
    <row r="162" spans="1:11" ht="94.5" x14ac:dyDescent="0.25">
      <c r="A162" s="131" t="s">
        <v>185</v>
      </c>
      <c r="B162" s="133" t="s">
        <v>421</v>
      </c>
      <c r="C162" s="144" t="s">
        <v>431</v>
      </c>
      <c r="D162" s="133" t="s">
        <v>315</v>
      </c>
      <c r="E162" s="143">
        <f>E163</f>
        <v>455583.2</v>
      </c>
      <c r="F162" s="143">
        <f>F163</f>
        <v>455583.2</v>
      </c>
      <c r="G162" s="150">
        <f t="shared" si="15"/>
        <v>100</v>
      </c>
    </row>
    <row r="163" spans="1:11" ht="31.5" x14ac:dyDescent="0.25">
      <c r="A163" s="131" t="s">
        <v>193</v>
      </c>
      <c r="B163" s="133" t="s">
        <v>421</v>
      </c>
      <c r="C163" s="144" t="s">
        <v>431</v>
      </c>
      <c r="D163" s="133" t="s">
        <v>336</v>
      </c>
      <c r="E163" s="143">
        <v>455583.2</v>
      </c>
      <c r="F163" s="143">
        <v>455583.2</v>
      </c>
      <c r="G163" s="150">
        <f t="shared" si="15"/>
        <v>100</v>
      </c>
    </row>
    <row r="164" spans="1:11" ht="31.5" x14ac:dyDescent="0.25">
      <c r="A164" s="131" t="s">
        <v>187</v>
      </c>
      <c r="B164" s="133" t="s">
        <v>421</v>
      </c>
      <c r="C164" s="144" t="s">
        <v>431</v>
      </c>
      <c r="D164" s="133" t="s">
        <v>308</v>
      </c>
      <c r="E164" s="143">
        <f>E165</f>
        <v>1275196</v>
      </c>
      <c r="F164" s="143">
        <f>F165</f>
        <v>800521</v>
      </c>
      <c r="G164" s="150">
        <f t="shared" si="15"/>
        <v>62.776310465214756</v>
      </c>
    </row>
    <row r="165" spans="1:11" ht="47.25" x14ac:dyDescent="0.25">
      <c r="A165" s="131" t="s">
        <v>188</v>
      </c>
      <c r="B165" s="133" t="s">
        <v>421</v>
      </c>
      <c r="C165" s="144" t="s">
        <v>431</v>
      </c>
      <c r="D165" s="133" t="s">
        <v>309</v>
      </c>
      <c r="E165" s="143">
        <v>1275196</v>
      </c>
      <c r="F165" s="129">
        <v>800521</v>
      </c>
      <c r="G165" s="150">
        <f t="shared" si="15"/>
        <v>62.776310465214756</v>
      </c>
      <c r="H165" s="72"/>
      <c r="J165" s="72"/>
      <c r="K165" s="72"/>
    </row>
    <row r="166" spans="1:11" ht="31.5" x14ac:dyDescent="0.25">
      <c r="A166" s="145" t="s">
        <v>432</v>
      </c>
      <c r="B166" s="133" t="s">
        <v>421</v>
      </c>
      <c r="C166" s="136" t="s">
        <v>433</v>
      </c>
      <c r="D166" s="133"/>
      <c r="E166" s="143">
        <f t="shared" ref="E166:F169" si="18">E167</f>
        <v>543815.22</v>
      </c>
      <c r="F166" s="143">
        <f t="shared" si="18"/>
        <v>543815.22</v>
      </c>
      <c r="G166" s="150">
        <f t="shared" si="15"/>
        <v>100</v>
      </c>
      <c r="J166" s="72"/>
      <c r="K166" s="72"/>
    </row>
    <row r="167" spans="1:11" ht="63" x14ac:dyDescent="0.25">
      <c r="A167" s="41" t="s">
        <v>434</v>
      </c>
      <c r="B167" s="133" t="s">
        <v>421</v>
      </c>
      <c r="C167" s="136" t="s">
        <v>435</v>
      </c>
      <c r="D167" s="133"/>
      <c r="E167" s="143">
        <f t="shared" si="18"/>
        <v>543815.22</v>
      </c>
      <c r="F167" s="143">
        <f t="shared" si="18"/>
        <v>543815.22</v>
      </c>
      <c r="G167" s="150">
        <f t="shared" si="15"/>
        <v>100</v>
      </c>
      <c r="H167" s="72"/>
      <c r="J167" s="72"/>
      <c r="K167" s="72"/>
    </row>
    <row r="168" spans="1:11" ht="31.5" x14ac:dyDescent="0.25">
      <c r="A168" s="41" t="s">
        <v>436</v>
      </c>
      <c r="B168" s="133" t="s">
        <v>421</v>
      </c>
      <c r="C168" s="136" t="s">
        <v>437</v>
      </c>
      <c r="D168" s="133"/>
      <c r="E168" s="143">
        <f t="shared" si="18"/>
        <v>543815.22</v>
      </c>
      <c r="F168" s="143">
        <f t="shared" si="18"/>
        <v>543815.22</v>
      </c>
      <c r="G168" s="150">
        <f t="shared" si="15"/>
        <v>100</v>
      </c>
      <c r="J168" s="72"/>
      <c r="K168" s="72"/>
    </row>
    <row r="169" spans="1:11" ht="31.5" x14ac:dyDescent="0.25">
      <c r="A169" s="131" t="s">
        <v>187</v>
      </c>
      <c r="B169" s="133" t="s">
        <v>421</v>
      </c>
      <c r="C169" s="136" t="s">
        <v>437</v>
      </c>
      <c r="D169" s="133" t="s">
        <v>308</v>
      </c>
      <c r="E169" s="143">
        <f t="shared" si="18"/>
        <v>543815.22</v>
      </c>
      <c r="F169" s="143">
        <f t="shared" si="18"/>
        <v>543815.22</v>
      </c>
      <c r="G169" s="150">
        <f t="shared" si="15"/>
        <v>100</v>
      </c>
      <c r="H169" s="72"/>
      <c r="J169" s="72"/>
      <c r="K169" s="72"/>
    </row>
    <row r="170" spans="1:11" ht="47.25" x14ac:dyDescent="0.25">
      <c r="A170" s="131" t="s">
        <v>188</v>
      </c>
      <c r="B170" s="133" t="s">
        <v>421</v>
      </c>
      <c r="C170" s="136" t="s">
        <v>437</v>
      </c>
      <c r="D170" s="133" t="s">
        <v>309</v>
      </c>
      <c r="E170" s="143">
        <v>543815.22</v>
      </c>
      <c r="F170" s="129">
        <v>543815.22</v>
      </c>
      <c r="G170" s="150">
        <f t="shared" si="15"/>
        <v>100</v>
      </c>
      <c r="J170" s="72"/>
      <c r="K170" s="72"/>
    </row>
    <row r="171" spans="1:11" ht="47.25" x14ac:dyDescent="0.25">
      <c r="A171" s="131" t="s">
        <v>493</v>
      </c>
      <c r="B171" s="133" t="s">
        <v>421</v>
      </c>
      <c r="C171" s="136" t="s">
        <v>501</v>
      </c>
      <c r="D171" s="133"/>
      <c r="E171" s="143">
        <f>E172</f>
        <v>4984201.47</v>
      </c>
      <c r="F171" s="143">
        <f>F172</f>
        <v>4984201.47</v>
      </c>
      <c r="G171" s="150">
        <f t="shared" si="15"/>
        <v>100</v>
      </c>
      <c r="J171" s="72"/>
      <c r="K171" s="72"/>
    </row>
    <row r="172" spans="1:11" ht="31.5" x14ac:dyDescent="0.25">
      <c r="A172" s="131" t="s">
        <v>187</v>
      </c>
      <c r="B172" s="133" t="s">
        <v>421</v>
      </c>
      <c r="C172" s="136" t="s">
        <v>501</v>
      </c>
      <c r="D172" s="133" t="s">
        <v>308</v>
      </c>
      <c r="E172" s="143">
        <f>E173</f>
        <v>4984201.47</v>
      </c>
      <c r="F172" s="143">
        <f>F173</f>
        <v>4984201.47</v>
      </c>
      <c r="G172" s="150">
        <f t="shared" si="15"/>
        <v>100</v>
      </c>
      <c r="J172" s="72"/>
      <c r="K172" s="72"/>
    </row>
    <row r="173" spans="1:11" ht="47.25" x14ac:dyDescent="0.25">
      <c r="A173" s="131" t="s">
        <v>188</v>
      </c>
      <c r="B173" s="133" t="s">
        <v>421</v>
      </c>
      <c r="C173" s="136" t="s">
        <v>501</v>
      </c>
      <c r="D173" s="133" t="s">
        <v>309</v>
      </c>
      <c r="E173" s="143">
        <v>4984201.47</v>
      </c>
      <c r="F173" s="143">
        <v>4984201.47</v>
      </c>
      <c r="G173" s="150">
        <f t="shared" si="15"/>
        <v>100</v>
      </c>
      <c r="J173" s="72"/>
      <c r="K173" s="72"/>
    </row>
    <row r="174" spans="1:11" ht="63" x14ac:dyDescent="0.25">
      <c r="A174" s="131" t="s">
        <v>504</v>
      </c>
      <c r="B174" s="133" t="s">
        <v>421</v>
      </c>
      <c r="C174" s="136" t="s">
        <v>502</v>
      </c>
      <c r="D174" s="133"/>
      <c r="E174" s="143">
        <f>E175</f>
        <v>100000</v>
      </c>
      <c r="F174" s="143">
        <f>F175</f>
        <v>100000</v>
      </c>
      <c r="G174" s="150">
        <f t="shared" si="15"/>
        <v>100</v>
      </c>
      <c r="J174" s="72"/>
      <c r="K174" s="72"/>
    </row>
    <row r="175" spans="1:11" ht="31.5" x14ac:dyDescent="0.25">
      <c r="A175" s="131" t="s">
        <v>187</v>
      </c>
      <c r="B175" s="133" t="s">
        <v>421</v>
      </c>
      <c r="C175" s="136" t="s">
        <v>502</v>
      </c>
      <c r="D175" s="133" t="s">
        <v>308</v>
      </c>
      <c r="E175" s="143">
        <f>E176</f>
        <v>100000</v>
      </c>
      <c r="F175" s="143">
        <f>F176</f>
        <v>100000</v>
      </c>
      <c r="G175" s="150">
        <f t="shared" si="15"/>
        <v>100</v>
      </c>
      <c r="J175" s="72"/>
      <c r="K175" s="72"/>
    </row>
    <row r="176" spans="1:11" ht="47.25" x14ac:dyDescent="0.25">
      <c r="A176" s="131" t="s">
        <v>188</v>
      </c>
      <c r="B176" s="133" t="s">
        <v>421</v>
      </c>
      <c r="C176" s="136" t="s">
        <v>502</v>
      </c>
      <c r="D176" s="133" t="s">
        <v>309</v>
      </c>
      <c r="E176" s="143">
        <v>100000</v>
      </c>
      <c r="F176" s="143">
        <v>100000</v>
      </c>
      <c r="G176" s="150">
        <f t="shared" si="15"/>
        <v>100</v>
      </c>
      <c r="J176" s="72"/>
      <c r="K176" s="72"/>
    </row>
    <row r="177" spans="1:11" ht="47.25" x14ac:dyDescent="0.25">
      <c r="A177" s="131" t="s">
        <v>482</v>
      </c>
      <c r="B177" s="133" t="s">
        <v>421</v>
      </c>
      <c r="C177" s="136" t="s">
        <v>503</v>
      </c>
      <c r="D177" s="133"/>
      <c r="E177" s="143">
        <f>E178</f>
        <v>29490689.649999999</v>
      </c>
      <c r="F177" s="143">
        <f>F178</f>
        <v>29189679.719999999</v>
      </c>
      <c r="G177" s="150">
        <f t="shared" si="15"/>
        <v>98.979305219469495</v>
      </c>
      <c r="J177" s="72"/>
      <c r="K177" s="72"/>
    </row>
    <row r="178" spans="1:11" ht="31.5" x14ac:dyDescent="0.25">
      <c r="A178" s="131" t="s">
        <v>187</v>
      </c>
      <c r="B178" s="133" t="s">
        <v>421</v>
      </c>
      <c r="C178" s="136" t="s">
        <v>503</v>
      </c>
      <c r="D178" s="133" t="s">
        <v>308</v>
      </c>
      <c r="E178" s="143">
        <f>E179</f>
        <v>29490689.649999999</v>
      </c>
      <c r="F178" s="143">
        <f>F179</f>
        <v>29189679.719999999</v>
      </c>
      <c r="G178" s="150">
        <f t="shared" si="15"/>
        <v>98.979305219469495</v>
      </c>
      <c r="J178" s="72"/>
      <c r="K178" s="72"/>
    </row>
    <row r="179" spans="1:11" ht="47.25" x14ac:dyDescent="0.25">
      <c r="A179" s="131" t="s">
        <v>188</v>
      </c>
      <c r="B179" s="133" t="s">
        <v>421</v>
      </c>
      <c r="C179" s="136" t="s">
        <v>503</v>
      </c>
      <c r="D179" s="133" t="s">
        <v>309</v>
      </c>
      <c r="E179" s="143">
        <v>29490689.649999999</v>
      </c>
      <c r="F179" s="129">
        <v>29189679.719999999</v>
      </c>
      <c r="G179" s="150">
        <f t="shared" si="15"/>
        <v>98.979305219469495</v>
      </c>
      <c r="J179" s="72"/>
      <c r="K179" s="72"/>
    </row>
    <row r="180" spans="1:11" x14ac:dyDescent="0.25">
      <c r="A180" s="39" t="s">
        <v>64</v>
      </c>
      <c r="B180" s="128" t="s">
        <v>438</v>
      </c>
      <c r="C180" s="127"/>
      <c r="D180" s="128"/>
      <c r="E180" s="126">
        <f>E188+E195+E181</f>
        <v>490514.12</v>
      </c>
      <c r="F180" s="126">
        <f>F188+F195+F181</f>
        <v>490514.12</v>
      </c>
      <c r="G180" s="150">
        <f t="shared" si="15"/>
        <v>100</v>
      </c>
      <c r="J180" s="72"/>
      <c r="K180" s="72"/>
    </row>
    <row r="181" spans="1:11" x14ac:dyDescent="0.25">
      <c r="A181" s="131" t="s">
        <v>65</v>
      </c>
      <c r="B181" s="127" t="s">
        <v>439</v>
      </c>
      <c r="C181" s="127"/>
      <c r="D181" s="127"/>
      <c r="E181" s="129">
        <f t="shared" ref="E181:F186" si="19">E182</f>
        <v>133170.12</v>
      </c>
      <c r="F181" s="129">
        <f t="shared" si="19"/>
        <v>133170.12</v>
      </c>
      <c r="G181" s="150">
        <f t="shared" si="15"/>
        <v>100</v>
      </c>
      <c r="H181" s="72"/>
      <c r="J181" s="72"/>
      <c r="K181" s="72"/>
    </row>
    <row r="182" spans="1:11" ht="47.25" x14ac:dyDescent="0.25">
      <c r="A182" s="131" t="s">
        <v>197</v>
      </c>
      <c r="B182" s="127" t="s">
        <v>439</v>
      </c>
      <c r="C182" s="127" t="s">
        <v>440</v>
      </c>
      <c r="D182" s="127"/>
      <c r="E182" s="129">
        <f>E183</f>
        <v>133170.12</v>
      </c>
      <c r="F182" s="129">
        <f>F183</f>
        <v>133170.12</v>
      </c>
      <c r="G182" s="150">
        <f t="shared" si="15"/>
        <v>100</v>
      </c>
      <c r="J182" s="72"/>
      <c r="K182" s="72"/>
    </row>
    <row r="183" spans="1:11" ht="31.5" x14ac:dyDescent="0.25">
      <c r="A183" s="131" t="s">
        <v>441</v>
      </c>
      <c r="B183" s="127" t="s">
        <v>439</v>
      </c>
      <c r="C183" s="127" t="s">
        <v>442</v>
      </c>
      <c r="D183" s="127"/>
      <c r="E183" s="129">
        <f t="shared" si="19"/>
        <v>133170.12</v>
      </c>
      <c r="F183" s="129">
        <f t="shared" si="19"/>
        <v>133170.12</v>
      </c>
      <c r="G183" s="150">
        <f t="shared" si="15"/>
        <v>100</v>
      </c>
      <c r="H183" s="72"/>
      <c r="J183" s="72"/>
      <c r="K183" s="72"/>
    </row>
    <row r="184" spans="1:11" s="68" customFormat="1" ht="47.25" x14ac:dyDescent="0.25">
      <c r="A184" s="131" t="s">
        <v>443</v>
      </c>
      <c r="B184" s="127" t="s">
        <v>439</v>
      </c>
      <c r="C184" s="127" t="s">
        <v>444</v>
      </c>
      <c r="D184" s="127"/>
      <c r="E184" s="129">
        <f t="shared" si="19"/>
        <v>133170.12</v>
      </c>
      <c r="F184" s="129">
        <f t="shared" si="19"/>
        <v>133170.12</v>
      </c>
      <c r="G184" s="150">
        <f t="shared" si="15"/>
        <v>100</v>
      </c>
    </row>
    <row r="185" spans="1:11" ht="47.25" x14ac:dyDescent="0.25">
      <c r="A185" s="131" t="s">
        <v>445</v>
      </c>
      <c r="B185" s="127" t="s">
        <v>439</v>
      </c>
      <c r="C185" s="127" t="s">
        <v>446</v>
      </c>
      <c r="D185" s="127"/>
      <c r="E185" s="129">
        <f t="shared" si="19"/>
        <v>133170.12</v>
      </c>
      <c r="F185" s="129">
        <f t="shared" si="19"/>
        <v>133170.12</v>
      </c>
      <c r="G185" s="150">
        <f t="shared" si="15"/>
        <v>100</v>
      </c>
    </row>
    <row r="186" spans="1:11" ht="31.5" x14ac:dyDescent="0.25">
      <c r="A186" s="131" t="s">
        <v>339</v>
      </c>
      <c r="B186" s="127" t="s">
        <v>439</v>
      </c>
      <c r="C186" s="127" t="s">
        <v>446</v>
      </c>
      <c r="D186" s="127" t="s">
        <v>340</v>
      </c>
      <c r="E186" s="129">
        <f t="shared" si="19"/>
        <v>133170.12</v>
      </c>
      <c r="F186" s="129">
        <f t="shared" si="19"/>
        <v>133170.12</v>
      </c>
      <c r="G186" s="150">
        <f t="shared" si="15"/>
        <v>100</v>
      </c>
    </row>
    <row r="187" spans="1:11" ht="31.5" x14ac:dyDescent="0.25">
      <c r="A187" s="131" t="s">
        <v>447</v>
      </c>
      <c r="B187" s="127" t="s">
        <v>439</v>
      </c>
      <c r="C187" s="127" t="s">
        <v>446</v>
      </c>
      <c r="D187" s="127" t="s">
        <v>292</v>
      </c>
      <c r="E187" s="129">
        <v>133170.12</v>
      </c>
      <c r="F187" s="129">
        <v>133170.12</v>
      </c>
      <c r="G187" s="150">
        <f t="shared" si="15"/>
        <v>100</v>
      </c>
    </row>
    <row r="188" spans="1:11" x14ac:dyDescent="0.25">
      <c r="A188" s="41" t="s">
        <v>66</v>
      </c>
      <c r="B188" s="127" t="s">
        <v>448</v>
      </c>
      <c r="C188" s="127"/>
      <c r="D188" s="127"/>
      <c r="E188" s="129">
        <f t="shared" ref="E188:F193" si="20">E189</f>
        <v>96960</v>
      </c>
      <c r="F188" s="129">
        <f t="shared" si="20"/>
        <v>96960</v>
      </c>
      <c r="G188" s="150">
        <f t="shared" si="15"/>
        <v>100</v>
      </c>
    </row>
    <row r="189" spans="1:11" ht="47.25" x14ac:dyDescent="0.25">
      <c r="A189" s="41" t="s">
        <v>197</v>
      </c>
      <c r="B189" s="127" t="s">
        <v>448</v>
      </c>
      <c r="C189" s="127" t="s">
        <v>440</v>
      </c>
      <c r="D189" s="127"/>
      <c r="E189" s="129">
        <f t="shared" si="20"/>
        <v>96960</v>
      </c>
      <c r="F189" s="129">
        <f t="shared" si="20"/>
        <v>96960</v>
      </c>
      <c r="G189" s="150">
        <f t="shared" si="15"/>
        <v>100</v>
      </c>
    </row>
    <row r="190" spans="1:11" ht="31.5" x14ac:dyDescent="0.25">
      <c r="A190" s="41" t="s">
        <v>441</v>
      </c>
      <c r="B190" s="127" t="s">
        <v>448</v>
      </c>
      <c r="C190" s="127" t="s">
        <v>442</v>
      </c>
      <c r="D190" s="127"/>
      <c r="E190" s="129">
        <f t="shared" si="20"/>
        <v>96960</v>
      </c>
      <c r="F190" s="129">
        <f t="shared" si="20"/>
        <v>96960</v>
      </c>
      <c r="G190" s="150">
        <f t="shared" si="15"/>
        <v>100</v>
      </c>
    </row>
    <row r="191" spans="1:11" ht="63" x14ac:dyDescent="0.25">
      <c r="A191" s="41" t="s">
        <v>449</v>
      </c>
      <c r="B191" s="127" t="s">
        <v>448</v>
      </c>
      <c r="C191" s="127" t="s">
        <v>450</v>
      </c>
      <c r="D191" s="127"/>
      <c r="E191" s="129">
        <f t="shared" si="20"/>
        <v>96960</v>
      </c>
      <c r="F191" s="129">
        <f t="shared" si="20"/>
        <v>96960</v>
      </c>
      <c r="G191" s="150">
        <f t="shared" si="15"/>
        <v>100</v>
      </c>
    </row>
    <row r="192" spans="1:11" ht="94.5" x14ac:dyDescent="0.25">
      <c r="A192" s="41" t="s">
        <v>451</v>
      </c>
      <c r="B192" s="127" t="s">
        <v>448</v>
      </c>
      <c r="C192" s="127" t="s">
        <v>452</v>
      </c>
      <c r="D192" s="127"/>
      <c r="E192" s="129">
        <f t="shared" si="20"/>
        <v>96960</v>
      </c>
      <c r="F192" s="129">
        <f t="shared" si="20"/>
        <v>96960</v>
      </c>
      <c r="G192" s="150">
        <f t="shared" si="15"/>
        <v>100</v>
      </c>
    </row>
    <row r="193" spans="1:7" x14ac:dyDescent="0.25">
      <c r="A193" s="41" t="s">
        <v>327</v>
      </c>
      <c r="B193" s="127" t="s">
        <v>448</v>
      </c>
      <c r="C193" s="127" t="s">
        <v>452</v>
      </c>
      <c r="D193" s="127" t="s">
        <v>77</v>
      </c>
      <c r="E193" s="129">
        <f t="shared" si="20"/>
        <v>96960</v>
      </c>
      <c r="F193" s="129">
        <f t="shared" si="20"/>
        <v>96960</v>
      </c>
      <c r="G193" s="150">
        <f t="shared" si="15"/>
        <v>100</v>
      </c>
    </row>
    <row r="194" spans="1:7" x14ac:dyDescent="0.25">
      <c r="A194" s="41" t="s">
        <v>328</v>
      </c>
      <c r="B194" s="127" t="s">
        <v>448</v>
      </c>
      <c r="C194" s="127" t="s">
        <v>452</v>
      </c>
      <c r="D194" s="127" t="s">
        <v>293</v>
      </c>
      <c r="E194" s="129">
        <v>96960</v>
      </c>
      <c r="F194" s="129">
        <v>96960</v>
      </c>
      <c r="G194" s="150">
        <f t="shared" si="15"/>
        <v>100</v>
      </c>
    </row>
    <row r="195" spans="1:7" ht="31.5" x14ac:dyDescent="0.25">
      <c r="A195" s="41" t="s">
        <v>68</v>
      </c>
      <c r="B195" s="127" t="s">
        <v>453</v>
      </c>
      <c r="C195" s="127"/>
      <c r="D195" s="127"/>
      <c r="E195" s="129">
        <f>E196</f>
        <v>260384</v>
      </c>
      <c r="F195" s="129">
        <f>F196</f>
        <v>260384</v>
      </c>
      <c r="G195" s="150">
        <f t="shared" si="15"/>
        <v>100</v>
      </c>
    </row>
    <row r="196" spans="1:7" ht="47.25" x14ac:dyDescent="0.25">
      <c r="A196" s="41" t="s">
        <v>454</v>
      </c>
      <c r="B196" s="127" t="s">
        <v>453</v>
      </c>
      <c r="C196" s="146" t="s">
        <v>440</v>
      </c>
      <c r="D196" s="127"/>
      <c r="E196" s="129">
        <f>E199</f>
        <v>260384</v>
      </c>
      <c r="F196" s="129">
        <f>F199</f>
        <v>260384</v>
      </c>
      <c r="G196" s="150">
        <f t="shared" si="15"/>
        <v>100</v>
      </c>
    </row>
    <row r="197" spans="1:7" ht="31.5" x14ac:dyDescent="0.25">
      <c r="A197" s="41" t="s">
        <v>441</v>
      </c>
      <c r="B197" s="127" t="s">
        <v>453</v>
      </c>
      <c r="C197" s="146" t="s">
        <v>442</v>
      </c>
      <c r="D197" s="127"/>
      <c r="E197" s="129">
        <f t="shared" ref="E197:F200" si="21">E198</f>
        <v>260384</v>
      </c>
      <c r="F197" s="129">
        <f t="shared" si="21"/>
        <v>260384</v>
      </c>
      <c r="G197" s="150">
        <f t="shared" si="15"/>
        <v>100</v>
      </c>
    </row>
    <row r="198" spans="1:7" ht="47.25" x14ac:dyDescent="0.25">
      <c r="A198" s="41" t="s">
        <v>455</v>
      </c>
      <c r="B198" s="127" t="s">
        <v>453</v>
      </c>
      <c r="C198" s="146" t="s">
        <v>456</v>
      </c>
      <c r="D198" s="127"/>
      <c r="E198" s="129">
        <f t="shared" si="21"/>
        <v>260384</v>
      </c>
      <c r="F198" s="129">
        <f t="shared" si="21"/>
        <v>260384</v>
      </c>
      <c r="G198" s="150">
        <f t="shared" si="15"/>
        <v>100</v>
      </c>
    </row>
    <row r="199" spans="1:7" ht="31.5" x14ac:dyDescent="0.25">
      <c r="A199" s="41" t="s">
        <v>457</v>
      </c>
      <c r="B199" s="127" t="s">
        <v>453</v>
      </c>
      <c r="C199" s="127" t="s">
        <v>458</v>
      </c>
      <c r="D199" s="127"/>
      <c r="E199" s="129">
        <f t="shared" si="21"/>
        <v>260384</v>
      </c>
      <c r="F199" s="129">
        <f t="shared" si="21"/>
        <v>260384</v>
      </c>
      <c r="G199" s="150">
        <f t="shared" ref="G199:G217" si="22">F199/E199*100</f>
        <v>100</v>
      </c>
    </row>
    <row r="200" spans="1:7" ht="47.25" x14ac:dyDescent="0.25">
      <c r="A200" s="41" t="s">
        <v>459</v>
      </c>
      <c r="B200" s="127" t="s">
        <v>453</v>
      </c>
      <c r="C200" s="127" t="s">
        <v>458</v>
      </c>
      <c r="D200" s="127" t="s">
        <v>460</v>
      </c>
      <c r="E200" s="129">
        <f t="shared" si="21"/>
        <v>260384</v>
      </c>
      <c r="F200" s="129">
        <f t="shared" si="21"/>
        <v>260384</v>
      </c>
      <c r="G200" s="150">
        <f t="shared" si="22"/>
        <v>100</v>
      </c>
    </row>
    <row r="201" spans="1:7" ht="47.25" x14ac:dyDescent="0.25">
      <c r="A201" s="41" t="s">
        <v>461</v>
      </c>
      <c r="B201" s="127" t="s">
        <v>453</v>
      </c>
      <c r="C201" s="127" t="s">
        <v>458</v>
      </c>
      <c r="D201" s="127" t="s">
        <v>462</v>
      </c>
      <c r="E201" s="129">
        <v>260384</v>
      </c>
      <c r="F201" s="129">
        <v>260384</v>
      </c>
      <c r="G201" s="150">
        <f t="shared" si="22"/>
        <v>100</v>
      </c>
    </row>
    <row r="202" spans="1:7" x14ac:dyDescent="0.25">
      <c r="A202" s="39" t="s">
        <v>69</v>
      </c>
      <c r="B202" s="128" t="s">
        <v>463</v>
      </c>
      <c r="C202" s="130"/>
      <c r="D202" s="128"/>
      <c r="E202" s="36">
        <f t="shared" ref="E202:F207" si="23">E203</f>
        <v>6642656.8499999996</v>
      </c>
      <c r="F202" s="36">
        <f t="shared" si="23"/>
        <v>6642656.8499999996</v>
      </c>
      <c r="G202" s="150">
        <f t="shared" si="22"/>
        <v>100</v>
      </c>
    </row>
    <row r="203" spans="1:7" x14ac:dyDescent="0.25">
      <c r="A203" s="41" t="s">
        <v>464</v>
      </c>
      <c r="B203" s="127" t="s">
        <v>465</v>
      </c>
      <c r="C203" s="130"/>
      <c r="D203" s="127"/>
      <c r="E203" s="42">
        <f t="shared" si="23"/>
        <v>6642656.8499999996</v>
      </c>
      <c r="F203" s="42">
        <f t="shared" si="23"/>
        <v>6642656.8499999996</v>
      </c>
      <c r="G203" s="150">
        <f t="shared" si="22"/>
        <v>100</v>
      </c>
    </row>
    <row r="204" spans="1:7" ht="47.25" x14ac:dyDescent="0.25">
      <c r="A204" s="147" t="s">
        <v>207</v>
      </c>
      <c r="B204" s="127" t="s">
        <v>465</v>
      </c>
      <c r="C204" s="127" t="s">
        <v>466</v>
      </c>
      <c r="D204" s="127"/>
      <c r="E204" s="42">
        <f t="shared" si="23"/>
        <v>6642656.8499999996</v>
      </c>
      <c r="F204" s="42">
        <f t="shared" si="23"/>
        <v>6642656.8499999996</v>
      </c>
      <c r="G204" s="150">
        <f t="shared" si="22"/>
        <v>100</v>
      </c>
    </row>
    <row r="205" spans="1:7" ht="94.5" x14ac:dyDescent="0.25">
      <c r="A205" s="147" t="s">
        <v>467</v>
      </c>
      <c r="B205" s="127" t="s">
        <v>465</v>
      </c>
      <c r="C205" s="127" t="s">
        <v>468</v>
      </c>
      <c r="D205" s="127"/>
      <c r="E205" s="42">
        <f t="shared" si="23"/>
        <v>6642656.8499999996</v>
      </c>
      <c r="F205" s="42">
        <f t="shared" si="23"/>
        <v>6642656.8499999996</v>
      </c>
      <c r="G205" s="150">
        <f t="shared" si="22"/>
        <v>100</v>
      </c>
    </row>
    <row r="206" spans="1:7" ht="31.5" x14ac:dyDescent="0.25">
      <c r="A206" s="147" t="s">
        <v>469</v>
      </c>
      <c r="B206" s="127" t="s">
        <v>465</v>
      </c>
      <c r="C206" s="127" t="s">
        <v>470</v>
      </c>
      <c r="D206" s="127"/>
      <c r="E206" s="42">
        <f t="shared" si="23"/>
        <v>6642656.8499999996</v>
      </c>
      <c r="F206" s="42">
        <f t="shared" si="23"/>
        <v>6642656.8499999996</v>
      </c>
      <c r="G206" s="150">
        <f t="shared" si="22"/>
        <v>100</v>
      </c>
    </row>
    <row r="207" spans="1:7" ht="47.25" x14ac:dyDescent="0.25">
      <c r="A207" s="147" t="s">
        <v>459</v>
      </c>
      <c r="B207" s="127" t="s">
        <v>465</v>
      </c>
      <c r="C207" s="127" t="s">
        <v>470</v>
      </c>
      <c r="D207" s="127" t="s">
        <v>460</v>
      </c>
      <c r="E207" s="42">
        <f t="shared" si="23"/>
        <v>6642656.8499999996</v>
      </c>
      <c r="F207" s="42">
        <f t="shared" si="23"/>
        <v>6642656.8499999996</v>
      </c>
      <c r="G207" s="150">
        <f t="shared" si="22"/>
        <v>100</v>
      </c>
    </row>
    <row r="208" spans="1:7" x14ac:dyDescent="0.25">
      <c r="A208" s="147" t="s">
        <v>471</v>
      </c>
      <c r="B208" s="127" t="s">
        <v>465</v>
      </c>
      <c r="C208" s="127" t="s">
        <v>470</v>
      </c>
      <c r="D208" s="127" t="s">
        <v>82</v>
      </c>
      <c r="E208" s="42">
        <v>6642656.8499999996</v>
      </c>
      <c r="F208" s="42">
        <v>6642656.8499999996</v>
      </c>
      <c r="G208" s="150">
        <f t="shared" si="22"/>
        <v>100</v>
      </c>
    </row>
    <row r="209" spans="1:7" x14ac:dyDescent="0.25">
      <c r="A209" s="39" t="s">
        <v>71</v>
      </c>
      <c r="B209" s="128" t="s">
        <v>472</v>
      </c>
      <c r="C209" s="127"/>
      <c r="D209" s="128"/>
      <c r="E209" s="36">
        <f>E213+E210</f>
        <v>988708.59</v>
      </c>
      <c r="F209" s="36">
        <f>F213+F210</f>
        <v>988708.59</v>
      </c>
      <c r="G209" s="150">
        <f t="shared" si="22"/>
        <v>100</v>
      </c>
    </row>
    <row r="210" spans="1:7" ht="63" x14ac:dyDescent="0.25">
      <c r="A210" s="147" t="s">
        <v>505</v>
      </c>
      <c r="B210" s="127" t="s">
        <v>506</v>
      </c>
      <c r="C210" s="127" t="s">
        <v>507</v>
      </c>
      <c r="D210" s="127"/>
      <c r="E210" s="42">
        <f>E211</f>
        <v>83712</v>
      </c>
      <c r="F210" s="42">
        <f>F211</f>
        <v>83712</v>
      </c>
      <c r="G210" s="150">
        <f t="shared" si="22"/>
        <v>100</v>
      </c>
    </row>
    <row r="211" spans="1:7" x14ac:dyDescent="0.25">
      <c r="A211" s="147" t="s">
        <v>327</v>
      </c>
      <c r="B211" s="127" t="s">
        <v>506</v>
      </c>
      <c r="C211" s="127" t="s">
        <v>507</v>
      </c>
      <c r="D211" s="127" t="s">
        <v>77</v>
      </c>
      <c r="E211" s="42">
        <f>E212</f>
        <v>83712</v>
      </c>
      <c r="F211" s="42">
        <f>F212</f>
        <v>83712</v>
      </c>
      <c r="G211" s="150">
        <f t="shared" si="22"/>
        <v>100</v>
      </c>
    </row>
    <row r="212" spans="1:7" ht="30.75" customHeight="1" x14ac:dyDescent="0.25">
      <c r="A212" s="147" t="s">
        <v>159</v>
      </c>
      <c r="B212" s="127" t="s">
        <v>506</v>
      </c>
      <c r="C212" s="127" t="s">
        <v>507</v>
      </c>
      <c r="D212" s="127" t="s">
        <v>293</v>
      </c>
      <c r="E212" s="42">
        <v>83712</v>
      </c>
      <c r="F212" s="42">
        <v>83712</v>
      </c>
      <c r="G212" s="150">
        <f t="shared" si="22"/>
        <v>100</v>
      </c>
    </row>
    <row r="213" spans="1:7" x14ac:dyDescent="0.25">
      <c r="A213" s="41" t="s">
        <v>72</v>
      </c>
      <c r="B213" s="127" t="s">
        <v>473</v>
      </c>
      <c r="C213" s="127"/>
      <c r="D213" s="127"/>
      <c r="E213" s="42">
        <f t="shared" ref="E213:F216" si="24">E214</f>
        <v>904996.59</v>
      </c>
      <c r="F213" s="42">
        <f t="shared" si="24"/>
        <v>904996.59</v>
      </c>
      <c r="G213" s="150">
        <f t="shared" si="22"/>
        <v>100</v>
      </c>
    </row>
    <row r="214" spans="1:7" ht="31.5" x14ac:dyDescent="0.25">
      <c r="A214" s="148" t="s">
        <v>216</v>
      </c>
      <c r="B214" s="127" t="s">
        <v>474</v>
      </c>
      <c r="C214" s="127" t="s">
        <v>475</v>
      </c>
      <c r="D214" s="127"/>
      <c r="E214" s="42">
        <f t="shared" si="24"/>
        <v>904996.59</v>
      </c>
      <c r="F214" s="42">
        <f t="shared" si="24"/>
        <v>904996.59</v>
      </c>
      <c r="G214" s="150">
        <f t="shared" si="22"/>
        <v>100</v>
      </c>
    </row>
    <row r="215" spans="1:7" x14ac:dyDescent="0.25">
      <c r="A215" s="148" t="s">
        <v>476</v>
      </c>
      <c r="B215" s="127" t="s">
        <v>473</v>
      </c>
      <c r="C215" s="127" t="s">
        <v>477</v>
      </c>
      <c r="D215" s="127"/>
      <c r="E215" s="42">
        <f t="shared" si="24"/>
        <v>904996.59</v>
      </c>
      <c r="F215" s="42">
        <f t="shared" si="24"/>
        <v>904996.59</v>
      </c>
      <c r="G215" s="150">
        <f t="shared" si="22"/>
        <v>100</v>
      </c>
    </row>
    <row r="216" spans="1:7" ht="47.25" x14ac:dyDescent="0.25">
      <c r="A216" s="148" t="s">
        <v>459</v>
      </c>
      <c r="B216" s="127" t="s">
        <v>473</v>
      </c>
      <c r="C216" s="127" t="s">
        <v>477</v>
      </c>
      <c r="D216" s="127" t="s">
        <v>460</v>
      </c>
      <c r="E216" s="42">
        <f t="shared" si="24"/>
        <v>904996.59</v>
      </c>
      <c r="F216" s="42">
        <f t="shared" si="24"/>
        <v>904996.59</v>
      </c>
      <c r="G216" s="150">
        <f t="shared" si="22"/>
        <v>100</v>
      </c>
    </row>
    <row r="217" spans="1:7" x14ac:dyDescent="0.25">
      <c r="A217" s="41" t="s">
        <v>471</v>
      </c>
      <c r="B217" s="127" t="s">
        <v>473</v>
      </c>
      <c r="C217" s="127" t="s">
        <v>477</v>
      </c>
      <c r="D217" s="127" t="s">
        <v>82</v>
      </c>
      <c r="E217" s="42">
        <v>904996.59</v>
      </c>
      <c r="F217" s="42">
        <v>904996.59</v>
      </c>
      <c r="G217" s="150">
        <f t="shared" si="22"/>
        <v>100</v>
      </c>
    </row>
  </sheetData>
  <mergeCells count="2">
    <mergeCell ref="A3:G3"/>
    <mergeCell ref="E1:G1"/>
  </mergeCells>
  <pageMargins left="0.59055118110236227" right="0.39370078740157483" top="0.39370078740157483" bottom="0.39370078740157483" header="0" footer="0"/>
  <pageSetup paperSize="9"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Y161"/>
  <sheetViews>
    <sheetView topLeftCell="A76" zoomScaleNormal="100" workbookViewId="0">
      <selection activeCell="A160" sqref="A160"/>
    </sheetView>
  </sheetViews>
  <sheetFormatPr defaultColWidth="8.85546875" defaultRowHeight="15.75" x14ac:dyDescent="0.25"/>
  <cols>
    <col min="1" max="1" width="49.28515625" style="69" customWidth="1"/>
    <col min="2" max="2" width="11.7109375" style="151" customWidth="1"/>
    <col min="3" max="3" width="7.42578125" style="66" customWidth="1"/>
    <col min="4" max="4" width="17.28515625" style="66" customWidth="1"/>
    <col min="5" max="5" width="17.42578125" style="66" customWidth="1"/>
    <col min="6" max="6" width="10.140625" style="66" customWidth="1"/>
    <col min="7" max="7" width="13.85546875" style="66" bestFit="1" customWidth="1"/>
    <col min="8" max="8" width="8.85546875" style="66"/>
    <col min="9" max="10" width="12.7109375" style="66" bestFit="1" customWidth="1"/>
    <col min="11" max="16384" width="8.85546875" style="66"/>
  </cols>
  <sheetData>
    <row r="1" spans="1:25" ht="73.150000000000006" customHeight="1" x14ac:dyDescent="0.25">
      <c r="D1" s="161" t="s">
        <v>512</v>
      </c>
      <c r="E1" s="161"/>
      <c r="F1" s="161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</row>
    <row r="3" spans="1:25" ht="56.25" customHeight="1" x14ac:dyDescent="0.25">
      <c r="A3" s="166" t="s">
        <v>513</v>
      </c>
      <c r="B3" s="166"/>
      <c r="C3" s="166"/>
      <c r="D3" s="166"/>
      <c r="E3" s="166"/>
      <c r="F3" s="166"/>
    </row>
    <row r="4" spans="1:25" ht="12.75" customHeight="1" x14ac:dyDescent="0.25">
      <c r="A4" s="70"/>
      <c r="B4" s="154"/>
      <c r="C4" s="71"/>
      <c r="D4" s="71"/>
      <c r="F4" s="58" t="s">
        <v>182</v>
      </c>
    </row>
    <row r="5" spans="1:25" ht="26.25" customHeight="1" x14ac:dyDescent="0.25">
      <c r="A5" s="76" t="s">
        <v>0</v>
      </c>
      <c r="B5" s="76" t="s">
        <v>1</v>
      </c>
      <c r="C5" s="76" t="s">
        <v>2</v>
      </c>
      <c r="D5" s="76" t="s">
        <v>184</v>
      </c>
      <c r="E5" s="76" t="s">
        <v>75</v>
      </c>
      <c r="F5" s="76" t="s">
        <v>183</v>
      </c>
    </row>
    <row r="6" spans="1:25" ht="25.5" x14ac:dyDescent="0.25">
      <c r="A6" s="79" t="s">
        <v>197</v>
      </c>
      <c r="B6" s="155" t="s">
        <v>198</v>
      </c>
      <c r="C6" s="80"/>
      <c r="D6" s="81">
        <f>D7+D11+D15</f>
        <v>490514.12</v>
      </c>
      <c r="E6" s="81">
        <f>E7+E11+E15</f>
        <v>490514.12</v>
      </c>
      <c r="F6" s="82">
        <f>E6/D6*100</f>
        <v>100</v>
      </c>
    </row>
    <row r="7" spans="1:25" x14ac:dyDescent="0.25">
      <c r="A7" s="62" t="s">
        <v>65</v>
      </c>
      <c r="B7" s="156" t="s">
        <v>199</v>
      </c>
      <c r="C7" s="63"/>
      <c r="D7" s="64">
        <f t="shared" ref="D7:E9" si="0">D8</f>
        <v>133170.12</v>
      </c>
      <c r="E7" s="64">
        <f t="shared" si="0"/>
        <v>133170.12</v>
      </c>
      <c r="F7" s="64">
        <f t="shared" ref="F7:F20" si="1">E7/D7*100</f>
        <v>100</v>
      </c>
    </row>
    <row r="8" spans="1:25" ht="25.5" x14ac:dyDescent="0.25">
      <c r="A8" s="62" t="s">
        <v>445</v>
      </c>
      <c r="B8" s="157" t="s">
        <v>22</v>
      </c>
      <c r="C8" s="63"/>
      <c r="D8" s="64">
        <f t="shared" si="0"/>
        <v>133170.12</v>
      </c>
      <c r="E8" s="64">
        <f t="shared" si="0"/>
        <v>133170.12</v>
      </c>
      <c r="F8" s="64">
        <f t="shared" si="1"/>
        <v>100</v>
      </c>
    </row>
    <row r="9" spans="1:25" ht="15" customHeight="1" x14ac:dyDescent="0.25">
      <c r="A9" s="73" t="s">
        <v>339</v>
      </c>
      <c r="B9" s="157" t="s">
        <v>22</v>
      </c>
      <c r="C9" s="63">
        <v>300</v>
      </c>
      <c r="D9" s="64">
        <f t="shared" si="0"/>
        <v>133170.12</v>
      </c>
      <c r="E9" s="64">
        <f t="shared" si="0"/>
        <v>133170.12</v>
      </c>
      <c r="F9" s="64">
        <f t="shared" si="1"/>
        <v>100</v>
      </c>
    </row>
    <row r="10" spans="1:25" ht="30" x14ac:dyDescent="0.25">
      <c r="A10" s="73" t="s">
        <v>447</v>
      </c>
      <c r="B10" s="157" t="s">
        <v>22</v>
      </c>
      <c r="C10" s="63">
        <v>310</v>
      </c>
      <c r="D10" s="64">
        <v>133170.12</v>
      </c>
      <c r="E10" s="64">
        <v>133170.12</v>
      </c>
      <c r="F10" s="64">
        <f t="shared" si="1"/>
        <v>100</v>
      </c>
    </row>
    <row r="11" spans="1:25" x14ac:dyDescent="0.25">
      <c r="A11" s="62" t="s">
        <v>66</v>
      </c>
      <c r="B11" s="156" t="s">
        <v>200</v>
      </c>
      <c r="C11" s="63"/>
      <c r="D11" s="64">
        <f t="shared" ref="D11:E13" si="2">D12</f>
        <v>96960</v>
      </c>
      <c r="E11" s="64">
        <f t="shared" si="2"/>
        <v>96960</v>
      </c>
      <c r="F11" s="64">
        <f t="shared" si="1"/>
        <v>100</v>
      </c>
    </row>
    <row r="12" spans="1:25" ht="38.25" x14ac:dyDescent="0.25">
      <c r="A12" s="62" t="s">
        <v>527</v>
      </c>
      <c r="B12" s="157" t="s">
        <v>23</v>
      </c>
      <c r="C12" s="63"/>
      <c r="D12" s="64">
        <f t="shared" si="2"/>
        <v>96960</v>
      </c>
      <c r="E12" s="64">
        <f t="shared" si="2"/>
        <v>96960</v>
      </c>
      <c r="F12" s="64">
        <f t="shared" si="1"/>
        <v>100</v>
      </c>
    </row>
    <row r="13" spans="1:25" x14ac:dyDescent="0.25">
      <c r="A13" s="73" t="s">
        <v>327</v>
      </c>
      <c r="B13" s="157" t="s">
        <v>23</v>
      </c>
      <c r="C13" s="63">
        <v>500</v>
      </c>
      <c r="D13" s="64">
        <f t="shared" si="2"/>
        <v>96960</v>
      </c>
      <c r="E13" s="64">
        <f t="shared" si="2"/>
        <v>96960</v>
      </c>
      <c r="F13" s="64">
        <f t="shared" si="1"/>
        <v>100</v>
      </c>
    </row>
    <row r="14" spans="1:25" x14ac:dyDescent="0.25">
      <c r="A14" s="73" t="s">
        <v>110</v>
      </c>
      <c r="B14" s="157" t="s">
        <v>23</v>
      </c>
      <c r="C14" s="63">
        <v>540</v>
      </c>
      <c r="D14" s="64">
        <v>96960</v>
      </c>
      <c r="E14" s="64">
        <v>96960</v>
      </c>
      <c r="F14" s="64">
        <f t="shared" si="1"/>
        <v>100</v>
      </c>
    </row>
    <row r="15" spans="1:25" x14ac:dyDescent="0.25">
      <c r="A15" s="62" t="s">
        <v>68</v>
      </c>
      <c r="B15" s="156" t="s">
        <v>201</v>
      </c>
      <c r="C15" s="63"/>
      <c r="D15" s="64">
        <f>D16</f>
        <v>260384</v>
      </c>
      <c r="E15" s="64">
        <f>E16</f>
        <v>260384</v>
      </c>
      <c r="F15" s="64">
        <f t="shared" si="1"/>
        <v>100</v>
      </c>
    </row>
    <row r="16" spans="1:25" x14ac:dyDescent="0.25">
      <c r="A16" s="62" t="s">
        <v>457</v>
      </c>
      <c r="B16" s="157" t="s">
        <v>24</v>
      </c>
      <c r="C16" s="63"/>
      <c r="D16" s="64">
        <f>D17</f>
        <v>260384</v>
      </c>
      <c r="E16" s="64">
        <f t="shared" ref="E16:F16" si="3">E17</f>
        <v>260384</v>
      </c>
      <c r="F16" s="64">
        <f t="shared" si="3"/>
        <v>100</v>
      </c>
    </row>
    <row r="17" spans="1:6" ht="32.25" customHeight="1" x14ac:dyDescent="0.25">
      <c r="A17" s="73" t="s">
        <v>459</v>
      </c>
      <c r="B17" s="157" t="s">
        <v>24</v>
      </c>
      <c r="C17" s="63">
        <v>600</v>
      </c>
      <c r="D17" s="65">
        <f>D18</f>
        <v>260384</v>
      </c>
      <c r="E17" s="65">
        <f>E18</f>
        <v>260384</v>
      </c>
      <c r="F17" s="64">
        <f t="shared" si="1"/>
        <v>100</v>
      </c>
    </row>
    <row r="18" spans="1:6" ht="45" x14ac:dyDescent="0.25">
      <c r="A18" s="73" t="s">
        <v>461</v>
      </c>
      <c r="B18" s="157" t="s">
        <v>24</v>
      </c>
      <c r="C18" s="63">
        <v>630</v>
      </c>
      <c r="D18" s="65">
        <v>260384</v>
      </c>
      <c r="E18" s="65">
        <v>260384</v>
      </c>
      <c r="F18" s="64">
        <f t="shared" si="1"/>
        <v>100</v>
      </c>
    </row>
    <row r="19" spans="1:6" ht="38.25" x14ac:dyDescent="0.25">
      <c r="A19" s="79" t="s">
        <v>202</v>
      </c>
      <c r="B19" s="83" t="s">
        <v>205</v>
      </c>
      <c r="C19" s="80"/>
      <c r="D19" s="81">
        <f>D20</f>
        <v>364521.34</v>
      </c>
      <c r="E19" s="81">
        <f>E20</f>
        <v>364521.34</v>
      </c>
      <c r="F19" s="61">
        <f t="shared" si="1"/>
        <v>100</v>
      </c>
    </row>
    <row r="20" spans="1:6" ht="25.5" x14ac:dyDescent="0.25">
      <c r="A20" s="78" t="s">
        <v>203</v>
      </c>
      <c r="B20" s="157" t="s">
        <v>204</v>
      </c>
      <c r="C20" s="76"/>
      <c r="D20" s="84">
        <f>D21</f>
        <v>364521.34</v>
      </c>
      <c r="E20" s="84">
        <f>E21</f>
        <v>364521.34</v>
      </c>
      <c r="F20" s="64">
        <f t="shared" si="1"/>
        <v>100</v>
      </c>
    </row>
    <row r="21" spans="1:6" ht="25.5" x14ac:dyDescent="0.25">
      <c r="A21" s="62" t="s">
        <v>401</v>
      </c>
      <c r="B21" s="157" t="s">
        <v>19</v>
      </c>
      <c r="C21" s="63"/>
      <c r="D21" s="64">
        <f t="shared" ref="D21:D22" si="4">D22</f>
        <v>364521.34</v>
      </c>
      <c r="E21" s="64">
        <f t="shared" ref="E21:E22" si="5">E22</f>
        <v>364521.34</v>
      </c>
      <c r="F21" s="64">
        <f t="shared" ref="F21:F24" si="6">E21/D21*100</f>
        <v>100</v>
      </c>
    </row>
    <row r="22" spans="1:6" ht="25.5" x14ac:dyDescent="0.25">
      <c r="A22" s="62" t="s">
        <v>187</v>
      </c>
      <c r="B22" s="157" t="s">
        <v>19</v>
      </c>
      <c r="C22" s="63">
        <v>200</v>
      </c>
      <c r="D22" s="64">
        <f t="shared" si="4"/>
        <v>364521.34</v>
      </c>
      <c r="E22" s="64">
        <f t="shared" si="5"/>
        <v>364521.34</v>
      </c>
      <c r="F22" s="64">
        <f t="shared" si="6"/>
        <v>100</v>
      </c>
    </row>
    <row r="23" spans="1:6" ht="25.5" x14ac:dyDescent="0.25">
      <c r="A23" s="62" t="s">
        <v>188</v>
      </c>
      <c r="B23" s="157" t="s">
        <v>19</v>
      </c>
      <c r="C23" s="63">
        <v>240</v>
      </c>
      <c r="D23" s="64">
        <v>364521.34</v>
      </c>
      <c r="E23" s="64">
        <v>364521.34</v>
      </c>
      <c r="F23" s="64">
        <f t="shared" si="6"/>
        <v>100</v>
      </c>
    </row>
    <row r="24" spans="1:6" ht="38.25" x14ac:dyDescent="0.25">
      <c r="A24" s="79" t="s">
        <v>206</v>
      </c>
      <c r="B24" s="158">
        <v>1000000000</v>
      </c>
      <c r="C24" s="80"/>
      <c r="D24" s="81">
        <f>D25</f>
        <v>583569.19999999995</v>
      </c>
      <c r="E24" s="81">
        <f>E25</f>
        <v>583569.19999999995</v>
      </c>
      <c r="F24" s="61">
        <f t="shared" si="6"/>
        <v>100</v>
      </c>
    </row>
    <row r="25" spans="1:6" ht="25.5" x14ac:dyDescent="0.25">
      <c r="A25" s="62" t="s">
        <v>51</v>
      </c>
      <c r="B25" s="157" t="s">
        <v>12</v>
      </c>
      <c r="C25" s="63"/>
      <c r="D25" s="64">
        <f>D26+D29</f>
        <v>583569.19999999995</v>
      </c>
      <c r="E25" s="64">
        <f>E26+E29</f>
        <v>583569.19999999995</v>
      </c>
      <c r="F25" s="64">
        <f t="shared" ref="F25:F32" si="7">E25/D25*100</f>
        <v>100</v>
      </c>
    </row>
    <row r="26" spans="1:6" ht="25.5" x14ac:dyDescent="0.25">
      <c r="A26" s="62" t="s">
        <v>362</v>
      </c>
      <c r="B26" s="157" t="s">
        <v>12</v>
      </c>
      <c r="C26" s="63"/>
      <c r="D26" s="64">
        <f>D27</f>
        <v>250000</v>
      </c>
      <c r="E26" s="64">
        <f>E27</f>
        <v>250000</v>
      </c>
      <c r="F26" s="64">
        <f t="shared" si="7"/>
        <v>100</v>
      </c>
    </row>
    <row r="27" spans="1:6" ht="25.5" x14ac:dyDescent="0.25">
      <c r="A27" s="62" t="s">
        <v>187</v>
      </c>
      <c r="B27" s="157" t="s">
        <v>12</v>
      </c>
      <c r="C27" s="63">
        <v>200</v>
      </c>
      <c r="D27" s="64">
        <f>D28</f>
        <v>250000</v>
      </c>
      <c r="E27" s="64">
        <f>E28</f>
        <v>250000</v>
      </c>
      <c r="F27" s="64">
        <f t="shared" si="7"/>
        <v>100</v>
      </c>
    </row>
    <row r="28" spans="1:6" ht="25.5" x14ac:dyDescent="0.25">
      <c r="A28" s="62" t="s">
        <v>188</v>
      </c>
      <c r="B28" s="157" t="s">
        <v>12</v>
      </c>
      <c r="C28" s="63">
        <v>240</v>
      </c>
      <c r="D28" s="64">
        <v>250000</v>
      </c>
      <c r="E28" s="64">
        <v>250000</v>
      </c>
      <c r="F28" s="64">
        <f t="shared" si="7"/>
        <v>100</v>
      </c>
    </row>
    <row r="29" spans="1:6" x14ac:dyDescent="0.25">
      <c r="A29" s="62" t="s">
        <v>528</v>
      </c>
      <c r="B29" s="157" t="s">
        <v>13</v>
      </c>
      <c r="C29" s="63"/>
      <c r="D29" s="64">
        <f>D30</f>
        <v>333569.2</v>
      </c>
      <c r="E29" s="64">
        <f>E30</f>
        <v>333569.2</v>
      </c>
      <c r="F29" s="64">
        <f t="shared" si="7"/>
        <v>100</v>
      </c>
    </row>
    <row r="30" spans="1:6" ht="25.5" x14ac:dyDescent="0.25">
      <c r="A30" s="62" t="s">
        <v>187</v>
      </c>
      <c r="B30" s="157" t="s">
        <v>13</v>
      </c>
      <c r="C30" s="63">
        <v>200</v>
      </c>
      <c r="D30" s="64">
        <f>D31</f>
        <v>333569.2</v>
      </c>
      <c r="E30" s="64">
        <f>E31</f>
        <v>333569.2</v>
      </c>
      <c r="F30" s="64">
        <f t="shared" si="7"/>
        <v>100</v>
      </c>
    </row>
    <row r="31" spans="1:6" ht="25.5" x14ac:dyDescent="0.25">
      <c r="A31" s="62" t="s">
        <v>188</v>
      </c>
      <c r="B31" s="157" t="s">
        <v>13</v>
      </c>
      <c r="C31" s="63">
        <v>240</v>
      </c>
      <c r="D31" s="64">
        <v>333569.2</v>
      </c>
      <c r="E31" s="64">
        <v>333569.2</v>
      </c>
      <c r="F31" s="64">
        <f t="shared" si="7"/>
        <v>100</v>
      </c>
    </row>
    <row r="32" spans="1:6" ht="25.5" x14ac:dyDescent="0.25">
      <c r="A32" s="79" t="s">
        <v>196</v>
      </c>
      <c r="B32" s="158">
        <v>1110000000</v>
      </c>
      <c r="C32" s="80"/>
      <c r="D32" s="81">
        <f>D33+D40+D45</f>
        <v>13535716.029999999</v>
      </c>
      <c r="E32" s="81">
        <f>E33+E40+E45</f>
        <v>13014540.51</v>
      </c>
      <c r="F32" s="61">
        <f t="shared" si="7"/>
        <v>96.149627261351469</v>
      </c>
    </row>
    <row r="33" spans="1:6" ht="25.5" x14ac:dyDescent="0.25">
      <c r="A33" s="62" t="s">
        <v>428</v>
      </c>
      <c r="B33" s="157" t="s">
        <v>28</v>
      </c>
      <c r="C33" s="63"/>
      <c r="D33" s="64">
        <f>D34+D36+D38</f>
        <v>11261121.609999999</v>
      </c>
      <c r="E33" s="64">
        <f>E34+E36+E38</f>
        <v>11214621.09</v>
      </c>
      <c r="F33" s="64">
        <f t="shared" ref="F33:F62" si="8">E33/D33*100</f>
        <v>99.58707026164511</v>
      </c>
    </row>
    <row r="34" spans="1:6" ht="63.75" x14ac:dyDescent="0.25">
      <c r="A34" s="62" t="s">
        <v>185</v>
      </c>
      <c r="B34" s="157" t="s">
        <v>28</v>
      </c>
      <c r="C34" s="63">
        <v>100</v>
      </c>
      <c r="D34" s="64">
        <f>D35</f>
        <v>9421370.1799999997</v>
      </c>
      <c r="E34" s="64">
        <f>E35</f>
        <v>9421370.1799999997</v>
      </c>
      <c r="F34" s="64">
        <f t="shared" si="8"/>
        <v>100</v>
      </c>
    </row>
    <row r="35" spans="1:6" x14ac:dyDescent="0.25">
      <c r="A35" s="62" t="s">
        <v>193</v>
      </c>
      <c r="B35" s="157" t="s">
        <v>28</v>
      </c>
      <c r="C35" s="63">
        <v>110</v>
      </c>
      <c r="D35" s="64">
        <v>9421370.1799999997</v>
      </c>
      <c r="E35" s="64">
        <v>9421370.1799999997</v>
      </c>
      <c r="F35" s="64">
        <f t="shared" si="8"/>
        <v>100</v>
      </c>
    </row>
    <row r="36" spans="1:6" ht="25.5" x14ac:dyDescent="0.25">
      <c r="A36" s="62" t="s">
        <v>187</v>
      </c>
      <c r="B36" s="157" t="s">
        <v>28</v>
      </c>
      <c r="C36" s="63">
        <v>200</v>
      </c>
      <c r="D36" s="65">
        <f>D37</f>
        <v>1839289.69</v>
      </c>
      <c r="E36" s="65">
        <f>E37</f>
        <v>1792789.17</v>
      </c>
      <c r="F36" s="64">
        <f t="shared" si="8"/>
        <v>97.471821853141577</v>
      </c>
    </row>
    <row r="37" spans="1:6" ht="25.5" x14ac:dyDescent="0.25">
      <c r="A37" s="62" t="s">
        <v>188</v>
      </c>
      <c r="B37" s="157" t="s">
        <v>28</v>
      </c>
      <c r="C37" s="63">
        <v>240</v>
      </c>
      <c r="D37" s="65">
        <v>1839289.69</v>
      </c>
      <c r="E37" s="65">
        <v>1792789.17</v>
      </c>
      <c r="F37" s="64">
        <f t="shared" si="8"/>
        <v>97.471821853141577</v>
      </c>
    </row>
    <row r="38" spans="1:6" x14ac:dyDescent="0.25">
      <c r="A38" s="62" t="s">
        <v>189</v>
      </c>
      <c r="B38" s="157" t="s">
        <v>28</v>
      </c>
      <c r="C38" s="63">
        <v>800</v>
      </c>
      <c r="D38" s="65">
        <f>D39</f>
        <v>461.74</v>
      </c>
      <c r="E38" s="65">
        <f>E39</f>
        <v>461.74</v>
      </c>
      <c r="F38" s="64">
        <f t="shared" si="8"/>
        <v>100</v>
      </c>
    </row>
    <row r="39" spans="1:6" x14ac:dyDescent="0.25">
      <c r="A39" s="62" t="s">
        <v>190</v>
      </c>
      <c r="B39" s="157" t="s">
        <v>28</v>
      </c>
      <c r="C39" s="63">
        <v>850</v>
      </c>
      <c r="D39" s="65">
        <v>461.74</v>
      </c>
      <c r="E39" s="65">
        <v>461.74</v>
      </c>
      <c r="F39" s="64">
        <f t="shared" si="8"/>
        <v>100</v>
      </c>
    </row>
    <row r="40" spans="1:6" ht="38.25" x14ac:dyDescent="0.25">
      <c r="A40" s="62" t="s">
        <v>194</v>
      </c>
      <c r="B40" s="157" t="s">
        <v>156</v>
      </c>
      <c r="C40" s="63"/>
      <c r="D40" s="65">
        <f>D43+D41</f>
        <v>1730779.2</v>
      </c>
      <c r="E40" s="65">
        <f t="shared" ref="E40" si="9">E43+E41</f>
        <v>1256104.2</v>
      </c>
      <c r="F40" s="64">
        <f t="shared" si="8"/>
        <v>72.574491304263418</v>
      </c>
    </row>
    <row r="41" spans="1:6" ht="63.75" x14ac:dyDescent="0.25">
      <c r="A41" s="62" t="s">
        <v>185</v>
      </c>
      <c r="B41" s="157" t="s">
        <v>156</v>
      </c>
      <c r="C41" s="63">
        <v>100</v>
      </c>
      <c r="D41" s="65">
        <f>D42</f>
        <v>455583.2</v>
      </c>
      <c r="E41" s="65">
        <f>E42</f>
        <v>455583.2</v>
      </c>
      <c r="F41" s="64">
        <f t="shared" si="8"/>
        <v>100</v>
      </c>
    </row>
    <row r="42" spans="1:6" x14ac:dyDescent="0.25">
      <c r="A42" s="62" t="s">
        <v>193</v>
      </c>
      <c r="B42" s="157" t="s">
        <v>156</v>
      </c>
      <c r="C42" s="63">
        <v>110</v>
      </c>
      <c r="D42" s="65">
        <v>455583.2</v>
      </c>
      <c r="E42" s="65">
        <v>455583.2</v>
      </c>
      <c r="F42" s="64">
        <f t="shared" si="8"/>
        <v>100</v>
      </c>
    </row>
    <row r="43" spans="1:6" ht="25.5" x14ac:dyDescent="0.25">
      <c r="A43" s="62" t="s">
        <v>187</v>
      </c>
      <c r="B43" s="157" t="s">
        <v>156</v>
      </c>
      <c r="C43" s="63">
        <v>200</v>
      </c>
      <c r="D43" s="65">
        <f>D44</f>
        <v>1275196</v>
      </c>
      <c r="E43" s="65">
        <f>E44</f>
        <v>800521</v>
      </c>
      <c r="F43" s="64">
        <f t="shared" si="8"/>
        <v>62.776310465214756</v>
      </c>
    </row>
    <row r="44" spans="1:6" ht="25.5" x14ac:dyDescent="0.25">
      <c r="A44" s="62" t="s">
        <v>188</v>
      </c>
      <c r="B44" s="157" t="s">
        <v>156</v>
      </c>
      <c r="C44" s="63">
        <v>240</v>
      </c>
      <c r="D44" s="65">
        <v>1275196</v>
      </c>
      <c r="E44" s="65">
        <v>800521</v>
      </c>
      <c r="F44" s="64">
        <f t="shared" si="8"/>
        <v>62.776310465214756</v>
      </c>
    </row>
    <row r="45" spans="1:6" ht="25.5" x14ac:dyDescent="0.25">
      <c r="A45" s="62" t="s">
        <v>195</v>
      </c>
      <c r="B45" s="157" t="s">
        <v>29</v>
      </c>
      <c r="C45" s="63"/>
      <c r="D45" s="65">
        <f>D46</f>
        <v>543815.22</v>
      </c>
      <c r="E45" s="65">
        <f>E46</f>
        <v>543815.22</v>
      </c>
      <c r="F45" s="64">
        <f t="shared" si="8"/>
        <v>100</v>
      </c>
    </row>
    <row r="46" spans="1:6" ht="25.5" x14ac:dyDescent="0.25">
      <c r="A46" s="62" t="s">
        <v>187</v>
      </c>
      <c r="B46" s="157" t="s">
        <v>29</v>
      </c>
      <c r="C46" s="63">
        <v>200</v>
      </c>
      <c r="D46" s="64">
        <f>D47</f>
        <v>543815.22</v>
      </c>
      <c r="E46" s="64">
        <f>E47</f>
        <v>543815.22</v>
      </c>
      <c r="F46" s="64">
        <f t="shared" si="8"/>
        <v>100</v>
      </c>
    </row>
    <row r="47" spans="1:6" ht="25.5" x14ac:dyDescent="0.25">
      <c r="A47" s="62" t="s">
        <v>188</v>
      </c>
      <c r="B47" s="157" t="s">
        <v>29</v>
      </c>
      <c r="C47" s="63">
        <v>240</v>
      </c>
      <c r="D47" s="64">
        <v>543815.22</v>
      </c>
      <c r="E47" s="64">
        <v>543815.22</v>
      </c>
      <c r="F47" s="64">
        <f t="shared" si="8"/>
        <v>100</v>
      </c>
    </row>
    <row r="48" spans="1:6" ht="28.5" customHeight="1" x14ac:dyDescent="0.25">
      <c r="A48" s="59" t="s">
        <v>516</v>
      </c>
      <c r="B48" s="158" t="s">
        <v>488</v>
      </c>
      <c r="C48" s="60"/>
      <c r="D48" s="61">
        <f>D49</f>
        <v>10287</v>
      </c>
      <c r="E48" s="61">
        <f>E49</f>
        <v>1000</v>
      </c>
      <c r="F48" s="61">
        <f t="shared" si="8"/>
        <v>9.72100709633518</v>
      </c>
    </row>
    <row r="49" spans="1:6" ht="25.5" x14ac:dyDescent="0.25">
      <c r="A49" s="62" t="s">
        <v>187</v>
      </c>
      <c r="B49" s="157" t="s">
        <v>488</v>
      </c>
      <c r="C49" s="63">
        <v>200</v>
      </c>
      <c r="D49" s="64">
        <f>D50</f>
        <v>10287</v>
      </c>
      <c r="E49" s="64">
        <f>E50</f>
        <v>1000</v>
      </c>
      <c r="F49" s="64">
        <f t="shared" si="8"/>
        <v>9.72100709633518</v>
      </c>
    </row>
    <row r="50" spans="1:6" ht="25.5" x14ac:dyDescent="0.25">
      <c r="A50" s="62" t="s">
        <v>188</v>
      </c>
      <c r="B50" s="157" t="s">
        <v>488</v>
      </c>
      <c r="C50" s="63">
        <v>240</v>
      </c>
      <c r="D50" s="64">
        <v>10287</v>
      </c>
      <c r="E50" s="64">
        <v>1000</v>
      </c>
      <c r="F50" s="64">
        <f t="shared" si="8"/>
        <v>9.72100709633518</v>
      </c>
    </row>
    <row r="51" spans="1:6" ht="38.25" x14ac:dyDescent="0.25">
      <c r="A51" s="79" t="s">
        <v>207</v>
      </c>
      <c r="B51" s="158">
        <v>1300000000</v>
      </c>
      <c r="C51" s="80"/>
      <c r="D51" s="85">
        <f t="shared" ref="D51:E53" si="10">D52</f>
        <v>6642656.8499999996</v>
      </c>
      <c r="E51" s="85">
        <f t="shared" si="10"/>
        <v>6642656.8499999996</v>
      </c>
      <c r="F51" s="61">
        <f t="shared" si="8"/>
        <v>100</v>
      </c>
    </row>
    <row r="52" spans="1:6" x14ac:dyDescent="0.25">
      <c r="A52" s="62" t="s">
        <v>529</v>
      </c>
      <c r="B52" s="157">
        <v>1300100000</v>
      </c>
      <c r="C52" s="80"/>
      <c r="D52" s="84">
        <f t="shared" si="10"/>
        <v>6642656.8499999996</v>
      </c>
      <c r="E52" s="84">
        <f t="shared" si="10"/>
        <v>6642656.8499999996</v>
      </c>
      <c r="F52" s="64">
        <f t="shared" si="8"/>
        <v>100</v>
      </c>
    </row>
    <row r="53" spans="1:6" x14ac:dyDescent="0.25">
      <c r="A53" s="62" t="s">
        <v>469</v>
      </c>
      <c r="B53" s="157" t="s">
        <v>25</v>
      </c>
      <c r="C53" s="63"/>
      <c r="D53" s="64">
        <f t="shared" si="10"/>
        <v>6642656.8499999996</v>
      </c>
      <c r="E53" s="64">
        <f t="shared" si="10"/>
        <v>6642656.8499999996</v>
      </c>
      <c r="F53" s="64">
        <f t="shared" si="8"/>
        <v>100</v>
      </c>
    </row>
    <row r="54" spans="1:6" ht="33" customHeight="1" x14ac:dyDescent="0.25">
      <c r="A54" s="73" t="s">
        <v>459</v>
      </c>
      <c r="B54" s="157" t="s">
        <v>25</v>
      </c>
      <c r="C54" s="63">
        <v>600</v>
      </c>
      <c r="D54" s="65">
        <f>D55</f>
        <v>6642656.8499999996</v>
      </c>
      <c r="E54" s="65">
        <f>E55</f>
        <v>6642656.8499999996</v>
      </c>
      <c r="F54" s="64">
        <f t="shared" si="8"/>
        <v>100</v>
      </c>
    </row>
    <row r="55" spans="1:6" x14ac:dyDescent="0.25">
      <c r="A55" s="73" t="s">
        <v>471</v>
      </c>
      <c r="B55" s="157" t="s">
        <v>25</v>
      </c>
      <c r="C55" s="63">
        <v>620</v>
      </c>
      <c r="D55" s="65">
        <v>6642656.8499999996</v>
      </c>
      <c r="E55" s="65">
        <v>6642656.8499999996</v>
      </c>
      <c r="F55" s="64">
        <f t="shared" si="8"/>
        <v>100</v>
      </c>
    </row>
    <row r="56" spans="1:6" ht="25.5" x14ac:dyDescent="0.25">
      <c r="A56" s="79" t="s">
        <v>208</v>
      </c>
      <c r="B56" s="83" t="s">
        <v>209</v>
      </c>
      <c r="C56" s="80"/>
      <c r="D56" s="81">
        <f>D57</f>
        <v>4829753.22</v>
      </c>
      <c r="E56" s="81">
        <f>E57</f>
        <v>4518972.3499999996</v>
      </c>
      <c r="F56" s="61">
        <f t="shared" si="8"/>
        <v>93.565284687568365</v>
      </c>
    </row>
    <row r="57" spans="1:6" x14ac:dyDescent="0.25">
      <c r="A57" s="62" t="s">
        <v>53</v>
      </c>
      <c r="B57" s="157"/>
      <c r="C57" s="63"/>
      <c r="D57" s="64">
        <f>D58+D61+D64</f>
        <v>4829753.22</v>
      </c>
      <c r="E57" s="64">
        <f>E58+E61+E64</f>
        <v>4518972.3499999996</v>
      </c>
      <c r="F57" s="64">
        <f t="shared" si="8"/>
        <v>93.565284687568365</v>
      </c>
    </row>
    <row r="58" spans="1:6" ht="51" x14ac:dyDescent="0.25">
      <c r="A58" s="62" t="s">
        <v>530</v>
      </c>
      <c r="B58" s="157" t="s">
        <v>15</v>
      </c>
      <c r="C58" s="63"/>
      <c r="D58" s="64">
        <f>D59</f>
        <v>247570.64</v>
      </c>
      <c r="E58" s="64">
        <f>E59</f>
        <v>247570.64</v>
      </c>
      <c r="F58" s="64">
        <f t="shared" si="8"/>
        <v>100</v>
      </c>
    </row>
    <row r="59" spans="1:6" ht="25.5" x14ac:dyDescent="0.25">
      <c r="A59" s="62" t="s">
        <v>187</v>
      </c>
      <c r="B59" s="157" t="s">
        <v>15</v>
      </c>
      <c r="C59" s="63">
        <v>200</v>
      </c>
      <c r="D59" s="64">
        <f>D60</f>
        <v>247570.64</v>
      </c>
      <c r="E59" s="64">
        <f>E60</f>
        <v>247570.64</v>
      </c>
      <c r="F59" s="64">
        <f t="shared" si="8"/>
        <v>100</v>
      </c>
    </row>
    <row r="60" spans="1:6" ht="25.5" x14ac:dyDescent="0.25">
      <c r="A60" s="62" t="s">
        <v>188</v>
      </c>
      <c r="B60" s="157" t="s">
        <v>15</v>
      </c>
      <c r="C60" s="63">
        <v>240</v>
      </c>
      <c r="D60" s="64">
        <v>247570.64</v>
      </c>
      <c r="E60" s="64">
        <v>247570.64</v>
      </c>
      <c r="F60" s="64">
        <f t="shared" si="8"/>
        <v>100</v>
      </c>
    </row>
    <row r="61" spans="1:6" ht="38.25" x14ac:dyDescent="0.25">
      <c r="A61" s="62" t="s">
        <v>531</v>
      </c>
      <c r="B61" s="157" t="s">
        <v>16</v>
      </c>
      <c r="C61" s="63"/>
      <c r="D61" s="64">
        <f>D62</f>
        <v>4329114.58</v>
      </c>
      <c r="E61" s="64">
        <f>E62</f>
        <v>4018333.71</v>
      </c>
      <c r="F61" s="64">
        <f t="shared" si="8"/>
        <v>92.821144733942333</v>
      </c>
    </row>
    <row r="62" spans="1:6" ht="25.5" x14ac:dyDescent="0.25">
      <c r="A62" s="62" t="s">
        <v>187</v>
      </c>
      <c r="B62" s="157" t="s">
        <v>16</v>
      </c>
      <c r="C62" s="63">
        <v>200</v>
      </c>
      <c r="D62" s="64">
        <f>D63</f>
        <v>4329114.58</v>
      </c>
      <c r="E62" s="64">
        <f>E63</f>
        <v>4018333.71</v>
      </c>
      <c r="F62" s="64">
        <f t="shared" si="8"/>
        <v>92.821144733942333</v>
      </c>
    </row>
    <row r="63" spans="1:6" ht="25.5" x14ac:dyDescent="0.25">
      <c r="A63" s="62" t="s">
        <v>188</v>
      </c>
      <c r="B63" s="157" t="s">
        <v>16</v>
      </c>
      <c r="C63" s="63">
        <v>240</v>
      </c>
      <c r="D63" s="64">
        <v>4329114.58</v>
      </c>
      <c r="E63" s="64">
        <v>4018333.71</v>
      </c>
      <c r="F63" s="64">
        <f t="shared" ref="F63:F81" si="11">E63/D63*100</f>
        <v>92.821144733942333</v>
      </c>
    </row>
    <row r="64" spans="1:6" ht="38.25" x14ac:dyDescent="0.25">
      <c r="A64" s="62" t="s">
        <v>384</v>
      </c>
      <c r="B64" s="157" t="s">
        <v>17</v>
      </c>
      <c r="C64" s="63"/>
      <c r="D64" s="64">
        <f>D65</f>
        <v>253068</v>
      </c>
      <c r="E64" s="64">
        <f>E65</f>
        <v>253068</v>
      </c>
      <c r="F64" s="64">
        <f t="shared" si="11"/>
        <v>100</v>
      </c>
    </row>
    <row r="65" spans="1:6" ht="25.5" x14ac:dyDescent="0.25">
      <c r="A65" s="62" t="s">
        <v>187</v>
      </c>
      <c r="B65" s="157" t="s">
        <v>17</v>
      </c>
      <c r="C65" s="63">
        <v>200</v>
      </c>
      <c r="D65" s="64">
        <f>D66</f>
        <v>253068</v>
      </c>
      <c r="E65" s="64">
        <f>E66</f>
        <v>253068</v>
      </c>
      <c r="F65" s="64">
        <f t="shared" si="11"/>
        <v>100</v>
      </c>
    </row>
    <row r="66" spans="1:6" ht="25.5" x14ac:dyDescent="0.25">
      <c r="A66" s="62" t="s">
        <v>188</v>
      </c>
      <c r="B66" s="157" t="s">
        <v>17</v>
      </c>
      <c r="C66" s="63">
        <v>240</v>
      </c>
      <c r="D66" s="64">
        <v>253068</v>
      </c>
      <c r="E66" s="64">
        <v>253068</v>
      </c>
      <c r="F66" s="64">
        <f t="shared" si="11"/>
        <v>100</v>
      </c>
    </row>
    <row r="67" spans="1:6" ht="25.5" x14ac:dyDescent="0.25">
      <c r="A67" s="79" t="s">
        <v>210</v>
      </c>
      <c r="B67" s="158">
        <v>3000000000</v>
      </c>
      <c r="C67" s="80"/>
      <c r="D67" s="81">
        <f>D68+D71</f>
        <v>4285424.92</v>
      </c>
      <c r="E67" s="81">
        <f>E68+E71</f>
        <v>4204352.9400000004</v>
      </c>
      <c r="F67" s="61">
        <f t="shared" si="11"/>
        <v>98.108192734362504</v>
      </c>
    </row>
    <row r="68" spans="1:6" ht="27" customHeight="1" x14ac:dyDescent="0.25">
      <c r="A68" s="62" t="s">
        <v>404</v>
      </c>
      <c r="B68" s="157" t="s">
        <v>20</v>
      </c>
      <c r="C68" s="63"/>
      <c r="D68" s="64">
        <f>D69</f>
        <v>8280</v>
      </c>
      <c r="E68" s="64">
        <f>E69</f>
        <v>8280</v>
      </c>
      <c r="F68" s="64">
        <f t="shared" si="11"/>
        <v>100</v>
      </c>
    </row>
    <row r="69" spans="1:6" ht="25.5" x14ac:dyDescent="0.25">
      <c r="A69" s="62" t="s">
        <v>187</v>
      </c>
      <c r="B69" s="157" t="s">
        <v>20</v>
      </c>
      <c r="C69" s="63">
        <v>200</v>
      </c>
      <c r="D69" s="64">
        <f>D70</f>
        <v>8280</v>
      </c>
      <c r="E69" s="64">
        <f>E70</f>
        <v>8280</v>
      </c>
      <c r="F69" s="64">
        <f t="shared" si="11"/>
        <v>100</v>
      </c>
    </row>
    <row r="70" spans="1:6" ht="25.5" x14ac:dyDescent="0.25">
      <c r="A70" s="62" t="s">
        <v>188</v>
      </c>
      <c r="B70" s="157" t="s">
        <v>20</v>
      </c>
      <c r="C70" s="63">
        <v>240</v>
      </c>
      <c r="D70" s="64">
        <v>8280</v>
      </c>
      <c r="E70" s="64">
        <v>8280</v>
      </c>
      <c r="F70" s="64">
        <f t="shared" si="11"/>
        <v>100</v>
      </c>
    </row>
    <row r="71" spans="1:6" ht="25.5" x14ac:dyDescent="0.25">
      <c r="A71" s="62" t="s">
        <v>532</v>
      </c>
      <c r="B71" s="157" t="s">
        <v>489</v>
      </c>
      <c r="C71" s="63"/>
      <c r="D71" s="64">
        <f>D72</f>
        <v>4277144.92</v>
      </c>
      <c r="E71" s="64">
        <f>E72</f>
        <v>4196072.9400000004</v>
      </c>
      <c r="F71" s="64">
        <f t="shared" si="11"/>
        <v>98.104530439899165</v>
      </c>
    </row>
    <row r="72" spans="1:6" ht="25.5" x14ac:dyDescent="0.25">
      <c r="A72" s="62" t="s">
        <v>187</v>
      </c>
      <c r="B72" s="157" t="s">
        <v>489</v>
      </c>
      <c r="C72" s="63">
        <v>200</v>
      </c>
      <c r="D72" s="64">
        <f>D73</f>
        <v>4277144.92</v>
      </c>
      <c r="E72" s="64">
        <f>E73</f>
        <v>4196072.9400000004</v>
      </c>
      <c r="F72" s="64">
        <f t="shared" si="11"/>
        <v>98.104530439899165</v>
      </c>
    </row>
    <row r="73" spans="1:6" ht="25.5" x14ac:dyDescent="0.25">
      <c r="A73" s="62" t="s">
        <v>188</v>
      </c>
      <c r="B73" s="157" t="s">
        <v>489</v>
      </c>
      <c r="C73" s="63">
        <v>240</v>
      </c>
      <c r="D73" s="64">
        <v>4277144.92</v>
      </c>
      <c r="E73" s="64">
        <v>4196072.9400000004</v>
      </c>
      <c r="F73" s="64">
        <f t="shared" si="11"/>
        <v>98.104530439899165</v>
      </c>
    </row>
    <row r="74" spans="1:6" ht="25.5" x14ac:dyDescent="0.25">
      <c r="A74" s="79" t="s">
        <v>211</v>
      </c>
      <c r="B74" s="158">
        <v>3100000000</v>
      </c>
      <c r="C74" s="80"/>
      <c r="D74" s="81">
        <f>D75+D78</f>
        <v>9894701.1999999993</v>
      </c>
      <c r="E74" s="81">
        <f>E75+E78</f>
        <v>9894701.1999999993</v>
      </c>
      <c r="F74" s="61">
        <f t="shared" si="11"/>
        <v>100</v>
      </c>
    </row>
    <row r="75" spans="1:6" ht="25.5" x14ac:dyDescent="0.25">
      <c r="A75" s="62" t="s">
        <v>514</v>
      </c>
      <c r="B75" s="157" t="s">
        <v>176</v>
      </c>
      <c r="C75" s="63"/>
      <c r="D75" s="64">
        <f>D76</f>
        <v>6790972.21</v>
      </c>
      <c r="E75" s="64">
        <f>E76</f>
        <v>6790972.21</v>
      </c>
      <c r="F75" s="64">
        <f t="shared" si="11"/>
        <v>100</v>
      </c>
    </row>
    <row r="76" spans="1:6" ht="25.5" x14ac:dyDescent="0.25">
      <c r="A76" s="62" t="s">
        <v>187</v>
      </c>
      <c r="B76" s="157" t="s">
        <v>176</v>
      </c>
      <c r="C76" s="63">
        <v>200</v>
      </c>
      <c r="D76" s="64">
        <f>D77</f>
        <v>6790972.21</v>
      </c>
      <c r="E76" s="64">
        <f>E77</f>
        <v>6790972.21</v>
      </c>
      <c r="F76" s="64">
        <f t="shared" si="11"/>
        <v>100</v>
      </c>
    </row>
    <row r="77" spans="1:6" ht="25.5" x14ac:dyDescent="0.25">
      <c r="A77" s="62" t="s">
        <v>188</v>
      </c>
      <c r="B77" s="157" t="s">
        <v>176</v>
      </c>
      <c r="C77" s="63">
        <v>240</v>
      </c>
      <c r="D77" s="64">
        <v>6790972.21</v>
      </c>
      <c r="E77" s="64">
        <v>6790972.21</v>
      </c>
      <c r="F77" s="64">
        <f t="shared" si="11"/>
        <v>100</v>
      </c>
    </row>
    <row r="78" spans="1:6" ht="25.5" x14ac:dyDescent="0.25">
      <c r="A78" s="62" t="s">
        <v>499</v>
      </c>
      <c r="B78" s="157" t="s">
        <v>496</v>
      </c>
      <c r="C78" s="63"/>
      <c r="D78" s="64">
        <f>D79</f>
        <v>3103728.99</v>
      </c>
      <c r="E78" s="64">
        <f>E79</f>
        <v>3103728.99</v>
      </c>
      <c r="F78" s="64">
        <f t="shared" si="11"/>
        <v>100</v>
      </c>
    </row>
    <row r="79" spans="1:6" ht="25.5" x14ac:dyDescent="0.25">
      <c r="A79" s="62" t="s">
        <v>187</v>
      </c>
      <c r="B79" s="157" t="s">
        <v>496</v>
      </c>
      <c r="C79" s="63">
        <v>200</v>
      </c>
      <c r="D79" s="64">
        <f>D80</f>
        <v>3103728.99</v>
      </c>
      <c r="E79" s="64">
        <f>E80</f>
        <v>3103728.99</v>
      </c>
      <c r="F79" s="64">
        <f t="shared" si="11"/>
        <v>100</v>
      </c>
    </row>
    <row r="80" spans="1:6" ht="25.5" x14ac:dyDescent="0.25">
      <c r="A80" s="62" t="s">
        <v>188</v>
      </c>
      <c r="B80" s="157" t="s">
        <v>496</v>
      </c>
      <c r="C80" s="63">
        <v>240</v>
      </c>
      <c r="D80" s="64">
        <v>3103728.99</v>
      </c>
      <c r="E80" s="64">
        <v>3103728.99</v>
      </c>
      <c r="F80" s="64">
        <f t="shared" si="11"/>
        <v>100</v>
      </c>
    </row>
    <row r="81" spans="1:6" ht="25.5" x14ac:dyDescent="0.25">
      <c r="A81" s="79" t="s">
        <v>212</v>
      </c>
      <c r="B81" s="158">
        <v>3800000000</v>
      </c>
      <c r="C81" s="80"/>
      <c r="D81" s="81">
        <f t="shared" ref="D81:E83" si="12">D82</f>
        <v>48000</v>
      </c>
      <c r="E81" s="81">
        <f t="shared" si="12"/>
        <v>39000</v>
      </c>
      <c r="F81" s="61">
        <f t="shared" si="11"/>
        <v>81.25</v>
      </c>
    </row>
    <row r="82" spans="1:6" x14ac:dyDescent="0.25">
      <c r="A82" s="62" t="s">
        <v>392</v>
      </c>
      <c r="B82" s="157" t="s">
        <v>18</v>
      </c>
      <c r="C82" s="63"/>
      <c r="D82" s="64">
        <f t="shared" si="12"/>
        <v>48000</v>
      </c>
      <c r="E82" s="64">
        <f t="shared" si="12"/>
        <v>39000</v>
      </c>
      <c r="F82" s="64">
        <f t="shared" ref="F82:F85" si="13">E82/D82*100</f>
        <v>81.25</v>
      </c>
    </row>
    <row r="83" spans="1:6" ht="25.5" x14ac:dyDescent="0.25">
      <c r="A83" s="62" t="s">
        <v>187</v>
      </c>
      <c r="B83" s="157" t="s">
        <v>18</v>
      </c>
      <c r="C83" s="63">
        <v>200</v>
      </c>
      <c r="D83" s="64">
        <f t="shared" si="12"/>
        <v>48000</v>
      </c>
      <c r="E83" s="64">
        <f t="shared" si="12"/>
        <v>39000</v>
      </c>
      <c r="F83" s="64">
        <f t="shared" si="13"/>
        <v>81.25</v>
      </c>
    </row>
    <row r="84" spans="1:6" ht="25.5" x14ac:dyDescent="0.25">
      <c r="A84" s="62" t="s">
        <v>188</v>
      </c>
      <c r="B84" s="157" t="s">
        <v>18</v>
      </c>
      <c r="C84" s="63">
        <v>240</v>
      </c>
      <c r="D84" s="64">
        <v>48000</v>
      </c>
      <c r="E84" s="64">
        <v>39000</v>
      </c>
      <c r="F84" s="64">
        <f t="shared" si="13"/>
        <v>81.25</v>
      </c>
    </row>
    <row r="85" spans="1:6" s="88" customFormat="1" ht="25.5" x14ac:dyDescent="0.25">
      <c r="A85" s="79" t="s">
        <v>213</v>
      </c>
      <c r="B85" s="83" t="s">
        <v>222</v>
      </c>
      <c r="C85" s="79"/>
      <c r="D85" s="85">
        <f>D86</f>
        <v>1544420.58</v>
      </c>
      <c r="E85" s="85">
        <f>E86</f>
        <v>1544420.58</v>
      </c>
      <c r="F85" s="64">
        <f t="shared" si="13"/>
        <v>100</v>
      </c>
    </row>
    <row r="86" spans="1:6" ht="38.25" x14ac:dyDescent="0.25">
      <c r="A86" s="62" t="s">
        <v>334</v>
      </c>
      <c r="B86" s="157" t="s">
        <v>7</v>
      </c>
      <c r="C86" s="63"/>
      <c r="D86" s="64">
        <f>D87+D90</f>
        <v>1544420.58</v>
      </c>
      <c r="E86" s="64">
        <f>E87+E90</f>
        <v>1544420.58</v>
      </c>
      <c r="F86" s="64">
        <f t="shared" ref="F86:F92" si="14">E86/D86*100</f>
        <v>100</v>
      </c>
    </row>
    <row r="87" spans="1:6" ht="63.75" x14ac:dyDescent="0.25">
      <c r="A87" s="62" t="s">
        <v>185</v>
      </c>
      <c r="B87" s="157" t="s">
        <v>7</v>
      </c>
      <c r="C87" s="63">
        <v>100</v>
      </c>
      <c r="D87" s="64">
        <f>D89+D88</f>
        <v>1540620.58</v>
      </c>
      <c r="E87" s="64">
        <f>E89+E88</f>
        <v>1540620.58</v>
      </c>
      <c r="F87" s="64">
        <f t="shared" si="14"/>
        <v>100</v>
      </c>
    </row>
    <row r="88" spans="1:6" ht="25.5" x14ac:dyDescent="0.25">
      <c r="A88" s="62" t="s">
        <v>515</v>
      </c>
      <c r="B88" s="157" t="s">
        <v>7</v>
      </c>
      <c r="C88" s="63">
        <v>110</v>
      </c>
      <c r="D88" s="64">
        <v>540</v>
      </c>
      <c r="E88" s="64">
        <v>540</v>
      </c>
      <c r="F88" s="64">
        <f t="shared" si="14"/>
        <v>100</v>
      </c>
    </row>
    <row r="89" spans="1:6" ht="25.5" x14ac:dyDescent="0.25">
      <c r="A89" s="62" t="s">
        <v>186</v>
      </c>
      <c r="B89" s="157" t="s">
        <v>7</v>
      </c>
      <c r="C89" s="63">
        <v>120</v>
      </c>
      <c r="D89" s="64">
        <v>1540080.58</v>
      </c>
      <c r="E89" s="64">
        <v>1540080.58</v>
      </c>
      <c r="F89" s="64">
        <f t="shared" si="14"/>
        <v>100</v>
      </c>
    </row>
    <row r="90" spans="1:6" ht="25.5" x14ac:dyDescent="0.25">
      <c r="A90" s="62" t="s">
        <v>187</v>
      </c>
      <c r="B90" s="157" t="s">
        <v>7</v>
      </c>
      <c r="C90" s="63">
        <v>200</v>
      </c>
      <c r="D90" s="65">
        <f>D91</f>
        <v>3800</v>
      </c>
      <c r="E90" s="65">
        <f>E91</f>
        <v>3800</v>
      </c>
      <c r="F90" s="64">
        <f t="shared" si="14"/>
        <v>100</v>
      </c>
    </row>
    <row r="91" spans="1:6" ht="25.5" x14ac:dyDescent="0.25">
      <c r="A91" s="62" t="s">
        <v>188</v>
      </c>
      <c r="B91" s="157" t="s">
        <v>7</v>
      </c>
      <c r="C91" s="63">
        <v>240</v>
      </c>
      <c r="D91" s="65">
        <v>3800</v>
      </c>
      <c r="E91" s="65">
        <v>3800</v>
      </c>
      <c r="F91" s="64">
        <f t="shared" si="14"/>
        <v>100</v>
      </c>
    </row>
    <row r="92" spans="1:6" s="68" customFormat="1" ht="38.25" x14ac:dyDescent="0.25">
      <c r="A92" s="59" t="s">
        <v>214</v>
      </c>
      <c r="B92" s="157">
        <v>5100000000</v>
      </c>
      <c r="C92" s="60"/>
      <c r="D92" s="86">
        <f>D93+D96+D101+D104+D107+D110</f>
        <v>45470338.789999999</v>
      </c>
      <c r="E92" s="86">
        <f>E93+E96+E101+E104+E107+E110</f>
        <v>45169328.859999999</v>
      </c>
      <c r="F92" s="64">
        <f t="shared" si="14"/>
        <v>99.338008165300494</v>
      </c>
    </row>
    <row r="93" spans="1:6" ht="25.5" x14ac:dyDescent="0.25">
      <c r="A93" s="62" t="s">
        <v>481</v>
      </c>
      <c r="B93" s="157" t="s">
        <v>155</v>
      </c>
      <c r="C93" s="63"/>
      <c r="D93" s="64">
        <f>D94</f>
        <v>444462</v>
      </c>
      <c r="E93" s="64">
        <f>E94</f>
        <v>444462</v>
      </c>
      <c r="F93" s="64">
        <f t="shared" ref="F93:F129" si="15">E93/D93*100</f>
        <v>100</v>
      </c>
    </row>
    <row r="94" spans="1:6" ht="63.75" x14ac:dyDescent="0.25">
      <c r="A94" s="62" t="s">
        <v>185</v>
      </c>
      <c r="B94" s="157" t="s">
        <v>155</v>
      </c>
      <c r="C94" s="63">
        <v>100</v>
      </c>
      <c r="D94" s="64">
        <f>D95</f>
        <v>444462</v>
      </c>
      <c r="E94" s="64">
        <f>E95</f>
        <v>444462</v>
      </c>
      <c r="F94" s="64">
        <f t="shared" si="15"/>
        <v>100</v>
      </c>
    </row>
    <row r="95" spans="1:6" ht="25.5" x14ac:dyDescent="0.25">
      <c r="A95" s="62" t="s">
        <v>186</v>
      </c>
      <c r="B95" s="157" t="s">
        <v>155</v>
      </c>
      <c r="C95" s="63">
        <v>120</v>
      </c>
      <c r="D95" s="64">
        <v>444462</v>
      </c>
      <c r="E95" s="64">
        <v>444462</v>
      </c>
      <c r="F95" s="64">
        <f t="shared" si="15"/>
        <v>100</v>
      </c>
    </row>
    <row r="96" spans="1:6" ht="25.5" x14ac:dyDescent="0.25">
      <c r="A96" s="62" t="s">
        <v>493</v>
      </c>
      <c r="B96" s="157" t="s">
        <v>155</v>
      </c>
      <c r="C96" s="63"/>
      <c r="D96" s="64">
        <f>D97+D99</f>
        <v>14587491.640000001</v>
      </c>
      <c r="E96" s="64">
        <f>E97+E99</f>
        <v>14587491.640000001</v>
      </c>
      <c r="F96" s="64">
        <f t="shared" si="15"/>
        <v>100</v>
      </c>
    </row>
    <row r="97" spans="1:6" ht="25.5" x14ac:dyDescent="0.25">
      <c r="A97" s="62" t="s">
        <v>187</v>
      </c>
      <c r="B97" s="157" t="s">
        <v>155</v>
      </c>
      <c r="C97" s="63">
        <v>200</v>
      </c>
      <c r="D97" s="64">
        <f>D98</f>
        <v>6330234.3799999999</v>
      </c>
      <c r="E97" s="64">
        <f>E98</f>
        <v>6330234.3799999999</v>
      </c>
      <c r="F97" s="64">
        <f t="shared" si="15"/>
        <v>100</v>
      </c>
    </row>
    <row r="98" spans="1:6" ht="25.5" x14ac:dyDescent="0.25">
      <c r="A98" s="62" t="s">
        <v>188</v>
      </c>
      <c r="B98" s="157" t="s">
        <v>155</v>
      </c>
      <c r="C98" s="63">
        <v>240</v>
      </c>
      <c r="D98" s="64">
        <v>6330234.3799999999</v>
      </c>
      <c r="E98" s="64">
        <v>6330234.3799999999</v>
      </c>
      <c r="F98" s="64">
        <f t="shared" si="15"/>
        <v>100</v>
      </c>
    </row>
    <row r="99" spans="1:6" x14ac:dyDescent="0.25">
      <c r="A99" s="62" t="s">
        <v>189</v>
      </c>
      <c r="B99" s="157" t="s">
        <v>155</v>
      </c>
      <c r="C99" s="63">
        <v>800</v>
      </c>
      <c r="D99" s="64">
        <f>D100</f>
        <v>8257257.2599999998</v>
      </c>
      <c r="E99" s="64">
        <f>E100</f>
        <v>8257257.2599999998</v>
      </c>
      <c r="F99" s="64">
        <f t="shared" si="15"/>
        <v>100</v>
      </c>
    </row>
    <row r="100" spans="1:6" ht="38.25" customHeight="1" x14ac:dyDescent="0.25">
      <c r="A100" s="62" t="s">
        <v>192</v>
      </c>
      <c r="B100" s="157" t="s">
        <v>155</v>
      </c>
      <c r="C100" s="63">
        <v>810</v>
      </c>
      <c r="D100" s="64">
        <v>8257257.2599999998</v>
      </c>
      <c r="E100" s="64">
        <v>8257257.2599999998</v>
      </c>
      <c r="F100" s="64">
        <f t="shared" si="15"/>
        <v>100</v>
      </c>
    </row>
    <row r="101" spans="1:6" ht="25.5" x14ac:dyDescent="0.25">
      <c r="A101" s="62" t="s">
        <v>485</v>
      </c>
      <c r="B101" s="157">
        <v>5100407060</v>
      </c>
      <c r="C101" s="63"/>
      <c r="D101" s="64">
        <f>D102</f>
        <v>44695.5</v>
      </c>
      <c r="E101" s="64">
        <f>E102</f>
        <v>44695.5</v>
      </c>
      <c r="F101" s="64">
        <f t="shared" si="15"/>
        <v>100</v>
      </c>
    </row>
    <row r="102" spans="1:6" ht="25.5" x14ac:dyDescent="0.25">
      <c r="A102" s="62" t="s">
        <v>187</v>
      </c>
      <c r="B102" s="157">
        <v>5100407060</v>
      </c>
      <c r="C102" s="63">
        <v>200</v>
      </c>
      <c r="D102" s="64">
        <f>D103</f>
        <v>44695.5</v>
      </c>
      <c r="E102" s="64">
        <f>E103</f>
        <v>44695.5</v>
      </c>
      <c r="F102" s="64">
        <f t="shared" si="15"/>
        <v>100</v>
      </c>
    </row>
    <row r="103" spans="1:6" ht="25.5" x14ac:dyDescent="0.25">
      <c r="A103" s="62" t="s">
        <v>188</v>
      </c>
      <c r="B103" s="157">
        <v>5100407060</v>
      </c>
      <c r="C103" s="63">
        <v>240</v>
      </c>
      <c r="D103" s="64">
        <v>44695.5</v>
      </c>
      <c r="E103" s="64">
        <v>44695.5</v>
      </c>
      <c r="F103" s="64">
        <f t="shared" si="15"/>
        <v>100</v>
      </c>
    </row>
    <row r="104" spans="1:6" ht="38.25" x14ac:dyDescent="0.25">
      <c r="A104" s="62" t="s">
        <v>504</v>
      </c>
      <c r="B104" s="157" t="s">
        <v>175</v>
      </c>
      <c r="C104" s="63"/>
      <c r="D104" s="64">
        <f>D105</f>
        <v>200000</v>
      </c>
      <c r="E104" s="64">
        <f>E105</f>
        <v>200000</v>
      </c>
      <c r="F104" s="64">
        <f t="shared" si="15"/>
        <v>100</v>
      </c>
    </row>
    <row r="105" spans="1:6" ht="25.5" x14ac:dyDescent="0.25">
      <c r="A105" s="62" t="s">
        <v>187</v>
      </c>
      <c r="B105" s="157" t="s">
        <v>175</v>
      </c>
      <c r="C105" s="63">
        <v>200</v>
      </c>
      <c r="D105" s="64">
        <f>D106</f>
        <v>200000</v>
      </c>
      <c r="E105" s="64">
        <f>E106</f>
        <v>200000</v>
      </c>
      <c r="F105" s="64">
        <f t="shared" si="15"/>
        <v>100</v>
      </c>
    </row>
    <row r="106" spans="1:6" ht="25.5" x14ac:dyDescent="0.25">
      <c r="A106" s="62" t="s">
        <v>188</v>
      </c>
      <c r="B106" s="157" t="s">
        <v>175</v>
      </c>
      <c r="C106" s="63">
        <v>240</v>
      </c>
      <c r="D106" s="64">
        <v>200000</v>
      </c>
      <c r="E106" s="64">
        <v>200000</v>
      </c>
      <c r="F106" s="64">
        <f t="shared" si="15"/>
        <v>100</v>
      </c>
    </row>
    <row r="107" spans="1:6" ht="25.5" x14ac:dyDescent="0.25">
      <c r="A107" s="62" t="s">
        <v>482</v>
      </c>
      <c r="B107" s="157" t="s">
        <v>483</v>
      </c>
      <c r="C107" s="63"/>
      <c r="D107" s="64">
        <f>D108</f>
        <v>703000</v>
      </c>
      <c r="E107" s="64">
        <f>E108</f>
        <v>703000</v>
      </c>
      <c r="F107" s="64">
        <f t="shared" si="15"/>
        <v>100</v>
      </c>
    </row>
    <row r="108" spans="1:6" ht="25.5" x14ac:dyDescent="0.25">
      <c r="A108" s="62" t="s">
        <v>187</v>
      </c>
      <c r="B108" s="157" t="s">
        <v>483</v>
      </c>
      <c r="C108" s="63" t="s">
        <v>308</v>
      </c>
      <c r="D108" s="64">
        <f>D109</f>
        <v>703000</v>
      </c>
      <c r="E108" s="64">
        <f>E109</f>
        <v>703000</v>
      </c>
      <c r="F108" s="64">
        <f t="shared" si="15"/>
        <v>100</v>
      </c>
    </row>
    <row r="109" spans="1:6" ht="25.5" x14ac:dyDescent="0.25">
      <c r="A109" s="62" t="s">
        <v>188</v>
      </c>
      <c r="B109" s="157" t="s">
        <v>483</v>
      </c>
      <c r="C109" s="63" t="s">
        <v>309</v>
      </c>
      <c r="D109" s="65">
        <v>703000</v>
      </c>
      <c r="E109" s="65">
        <v>703000</v>
      </c>
      <c r="F109" s="64">
        <f t="shared" si="15"/>
        <v>100</v>
      </c>
    </row>
    <row r="110" spans="1:6" ht="25.5" x14ac:dyDescent="0.25">
      <c r="A110" s="62" t="s">
        <v>482</v>
      </c>
      <c r="B110" s="157" t="s">
        <v>503</v>
      </c>
      <c r="C110" s="63"/>
      <c r="D110" s="65">
        <f>D111</f>
        <v>29490689.649999999</v>
      </c>
      <c r="E110" s="65">
        <f>E111</f>
        <v>29189679.719999999</v>
      </c>
      <c r="F110" s="64">
        <f t="shared" si="15"/>
        <v>98.979305219469495</v>
      </c>
    </row>
    <row r="111" spans="1:6" ht="25.5" x14ac:dyDescent="0.25">
      <c r="A111" s="62" t="s">
        <v>187</v>
      </c>
      <c r="B111" s="157" t="s">
        <v>503</v>
      </c>
      <c r="C111" s="63" t="s">
        <v>308</v>
      </c>
      <c r="D111" s="64">
        <f>D112</f>
        <v>29490689.649999999</v>
      </c>
      <c r="E111" s="64">
        <f>E112</f>
        <v>29189679.719999999</v>
      </c>
      <c r="F111" s="64">
        <f t="shared" si="15"/>
        <v>98.979305219469495</v>
      </c>
    </row>
    <row r="112" spans="1:6" ht="25.5" x14ac:dyDescent="0.25">
      <c r="A112" s="62" t="s">
        <v>188</v>
      </c>
      <c r="B112" s="157" t="s">
        <v>503</v>
      </c>
      <c r="C112" s="63" t="s">
        <v>309</v>
      </c>
      <c r="D112" s="64">
        <v>29490689.649999999</v>
      </c>
      <c r="E112" s="64">
        <v>29189679.719999999</v>
      </c>
      <c r="F112" s="64">
        <f t="shared" si="15"/>
        <v>98.979305219469495</v>
      </c>
    </row>
    <row r="113" spans="1:6" ht="25.5" x14ac:dyDescent="0.25">
      <c r="A113" s="59" t="s">
        <v>215</v>
      </c>
      <c r="B113" s="158">
        <v>7400000000</v>
      </c>
      <c r="C113" s="60"/>
      <c r="D113" s="86">
        <f>D114+D120+D123</f>
        <v>14217184.33</v>
      </c>
      <c r="E113" s="86">
        <f>E114+E120+E123</f>
        <v>14101855.149999999</v>
      </c>
      <c r="F113" s="61">
        <f t="shared" si="15"/>
        <v>99.188804355890341</v>
      </c>
    </row>
    <row r="114" spans="1:6" ht="51" x14ac:dyDescent="0.25">
      <c r="A114" s="62" t="s">
        <v>42</v>
      </c>
      <c r="B114" s="157" t="s">
        <v>5</v>
      </c>
      <c r="C114" s="63"/>
      <c r="D114" s="64">
        <f>D115</f>
        <v>12690924.870000001</v>
      </c>
      <c r="E114" s="64">
        <f>E115</f>
        <v>12584811.77</v>
      </c>
      <c r="F114" s="64">
        <f t="shared" si="15"/>
        <v>99.163866297476545</v>
      </c>
    </row>
    <row r="115" spans="1:6" x14ac:dyDescent="0.25">
      <c r="A115" s="62" t="s">
        <v>306</v>
      </c>
      <c r="B115" s="157" t="s">
        <v>5</v>
      </c>
      <c r="C115" s="63"/>
      <c r="D115" s="64">
        <f>D116+D118</f>
        <v>12690924.870000001</v>
      </c>
      <c r="E115" s="64">
        <f>E116+E118</f>
        <v>12584811.77</v>
      </c>
      <c r="F115" s="64">
        <f t="shared" si="15"/>
        <v>99.163866297476545</v>
      </c>
    </row>
    <row r="116" spans="1:6" ht="63.75" x14ac:dyDescent="0.25">
      <c r="A116" s="62" t="s">
        <v>185</v>
      </c>
      <c r="B116" s="157" t="s">
        <v>5</v>
      </c>
      <c r="C116" s="63">
        <v>100</v>
      </c>
      <c r="D116" s="64">
        <f>D117</f>
        <v>10390364.4</v>
      </c>
      <c r="E116" s="64">
        <f>E117</f>
        <v>10390364.4</v>
      </c>
      <c r="F116" s="64">
        <f t="shared" si="15"/>
        <v>100</v>
      </c>
    </row>
    <row r="117" spans="1:6" ht="25.5" x14ac:dyDescent="0.25">
      <c r="A117" s="62" t="s">
        <v>186</v>
      </c>
      <c r="B117" s="157" t="s">
        <v>5</v>
      </c>
      <c r="C117" s="63">
        <v>120</v>
      </c>
      <c r="D117" s="64">
        <v>10390364.4</v>
      </c>
      <c r="E117" s="64">
        <v>10390364.4</v>
      </c>
      <c r="F117" s="64">
        <f t="shared" si="15"/>
        <v>100</v>
      </c>
    </row>
    <row r="118" spans="1:6" ht="25.5" x14ac:dyDescent="0.25">
      <c r="A118" s="62" t="s">
        <v>187</v>
      </c>
      <c r="B118" s="157" t="s">
        <v>5</v>
      </c>
      <c r="C118" s="63">
        <v>200</v>
      </c>
      <c r="D118" s="65">
        <f>D119</f>
        <v>2300560.4700000002</v>
      </c>
      <c r="E118" s="65">
        <f>E119</f>
        <v>2194447.37</v>
      </c>
      <c r="F118" s="64">
        <f t="shared" si="15"/>
        <v>95.387510939888486</v>
      </c>
    </row>
    <row r="119" spans="1:6" ht="25.5" x14ac:dyDescent="0.25">
      <c r="A119" s="62" t="s">
        <v>188</v>
      </c>
      <c r="B119" s="157" t="s">
        <v>5</v>
      </c>
      <c r="C119" s="63">
        <v>240</v>
      </c>
      <c r="D119" s="65">
        <v>2300560.4700000002</v>
      </c>
      <c r="E119" s="65">
        <v>2194447.37</v>
      </c>
      <c r="F119" s="64">
        <f t="shared" si="15"/>
        <v>95.387510939888486</v>
      </c>
    </row>
    <row r="120" spans="1:6" ht="29.25" customHeight="1" x14ac:dyDescent="0.25">
      <c r="A120" s="62" t="s">
        <v>533</v>
      </c>
      <c r="B120" s="157" t="s">
        <v>6</v>
      </c>
      <c r="C120" s="63"/>
      <c r="D120" s="64">
        <f>D121</f>
        <v>801430.43</v>
      </c>
      <c r="E120" s="64">
        <f>E121</f>
        <v>801430.43</v>
      </c>
      <c r="F120" s="64">
        <f t="shared" si="15"/>
        <v>100</v>
      </c>
    </row>
    <row r="121" spans="1:6" ht="63.75" x14ac:dyDescent="0.25">
      <c r="A121" s="62" t="s">
        <v>185</v>
      </c>
      <c r="B121" s="157" t="s">
        <v>6</v>
      </c>
      <c r="C121" s="63">
        <v>100</v>
      </c>
      <c r="D121" s="64">
        <f>D122</f>
        <v>801430.43</v>
      </c>
      <c r="E121" s="64">
        <f>E122</f>
        <v>801430.43</v>
      </c>
      <c r="F121" s="64">
        <f t="shared" si="15"/>
        <v>100</v>
      </c>
    </row>
    <row r="122" spans="1:6" ht="25.5" x14ac:dyDescent="0.25">
      <c r="A122" s="62" t="s">
        <v>186</v>
      </c>
      <c r="B122" s="157" t="s">
        <v>6</v>
      </c>
      <c r="C122" s="63">
        <v>120</v>
      </c>
      <c r="D122" s="64">
        <v>801430.43</v>
      </c>
      <c r="E122" s="64">
        <v>801430.43</v>
      </c>
      <c r="F122" s="64">
        <f t="shared" si="15"/>
        <v>100</v>
      </c>
    </row>
    <row r="123" spans="1:6" x14ac:dyDescent="0.25">
      <c r="A123" s="62" t="s">
        <v>337</v>
      </c>
      <c r="B123" s="157" t="s">
        <v>8</v>
      </c>
      <c r="C123" s="63"/>
      <c r="D123" s="64">
        <f>D126+D128+D124</f>
        <v>724829.03</v>
      </c>
      <c r="E123" s="64">
        <f>E126+E128+E124</f>
        <v>715612.95</v>
      </c>
      <c r="F123" s="64">
        <f t="shared" si="15"/>
        <v>98.728516709657711</v>
      </c>
    </row>
    <row r="124" spans="1:6" ht="63.75" x14ac:dyDescent="0.25">
      <c r="A124" s="62" t="s">
        <v>185</v>
      </c>
      <c r="B124" s="157" t="s">
        <v>8</v>
      </c>
      <c r="C124" s="63">
        <v>100</v>
      </c>
      <c r="D124" s="64">
        <f>D125</f>
        <v>339212.65</v>
      </c>
      <c r="E124" s="64">
        <f>E125</f>
        <v>339212.65</v>
      </c>
      <c r="F124" s="64">
        <f t="shared" si="15"/>
        <v>100</v>
      </c>
    </row>
    <row r="125" spans="1:6" ht="25.5" x14ac:dyDescent="0.25">
      <c r="A125" s="62" t="s">
        <v>186</v>
      </c>
      <c r="B125" s="157" t="s">
        <v>8</v>
      </c>
      <c r="C125" s="63">
        <v>120</v>
      </c>
      <c r="D125" s="64">
        <v>339212.65</v>
      </c>
      <c r="E125" s="64">
        <v>339212.65</v>
      </c>
      <c r="F125" s="64">
        <f t="shared" si="15"/>
        <v>100</v>
      </c>
    </row>
    <row r="126" spans="1:6" ht="25.5" x14ac:dyDescent="0.25">
      <c r="A126" s="62" t="s">
        <v>187</v>
      </c>
      <c r="B126" s="157" t="s">
        <v>8</v>
      </c>
      <c r="C126" s="63">
        <v>200</v>
      </c>
      <c r="D126" s="64">
        <f>D127</f>
        <v>264616.38</v>
      </c>
      <c r="E126" s="64">
        <f>E127</f>
        <v>255400.3</v>
      </c>
      <c r="F126" s="64">
        <f t="shared" si="15"/>
        <v>96.517192170794559</v>
      </c>
    </row>
    <row r="127" spans="1:6" ht="25.5" x14ac:dyDescent="0.25">
      <c r="A127" s="62" t="s">
        <v>188</v>
      </c>
      <c r="B127" s="157" t="s">
        <v>8</v>
      </c>
      <c r="C127" s="63">
        <v>240</v>
      </c>
      <c r="D127" s="64">
        <v>264616.38</v>
      </c>
      <c r="E127" s="64">
        <v>255400.3</v>
      </c>
      <c r="F127" s="64">
        <f t="shared" si="15"/>
        <v>96.517192170794559</v>
      </c>
    </row>
    <row r="128" spans="1:6" x14ac:dyDescent="0.25">
      <c r="A128" s="62" t="s">
        <v>191</v>
      </c>
      <c r="B128" s="157" t="s">
        <v>8</v>
      </c>
      <c r="C128" s="63">
        <v>300</v>
      </c>
      <c r="D128" s="64">
        <f>D129</f>
        <v>121000</v>
      </c>
      <c r="E128" s="64">
        <f>E129</f>
        <v>121000</v>
      </c>
      <c r="F128" s="64">
        <f t="shared" si="15"/>
        <v>100</v>
      </c>
    </row>
    <row r="129" spans="1:6" x14ac:dyDescent="0.25">
      <c r="A129" s="62" t="s">
        <v>534</v>
      </c>
      <c r="B129" s="157" t="s">
        <v>8</v>
      </c>
      <c r="C129" s="63" t="s">
        <v>9</v>
      </c>
      <c r="D129" s="65">
        <v>121000</v>
      </c>
      <c r="E129" s="65">
        <v>121000</v>
      </c>
      <c r="F129" s="64">
        <f t="shared" si="15"/>
        <v>100</v>
      </c>
    </row>
    <row r="130" spans="1:6" ht="28.5" x14ac:dyDescent="0.25">
      <c r="A130" s="87" t="s">
        <v>221</v>
      </c>
      <c r="B130" s="158">
        <v>7800000000</v>
      </c>
      <c r="C130" s="60"/>
      <c r="D130" s="61">
        <f>D131</f>
        <v>83712</v>
      </c>
      <c r="E130" s="61">
        <f>E131</f>
        <v>83712</v>
      </c>
      <c r="F130" s="61">
        <f t="shared" ref="F130:F134" si="16">E130/D130*100</f>
        <v>100</v>
      </c>
    </row>
    <row r="131" spans="1:6" ht="38.25" x14ac:dyDescent="0.25">
      <c r="A131" s="62" t="s">
        <v>505</v>
      </c>
      <c r="B131" s="157" t="s">
        <v>26</v>
      </c>
      <c r="C131" s="63"/>
      <c r="D131" s="64">
        <v>83712</v>
      </c>
      <c r="E131" s="64">
        <v>83712</v>
      </c>
      <c r="F131" s="64">
        <f t="shared" si="16"/>
        <v>100</v>
      </c>
    </row>
    <row r="132" spans="1:6" x14ac:dyDescent="0.25">
      <c r="A132" s="73" t="s">
        <v>327</v>
      </c>
      <c r="B132" s="157" t="s">
        <v>26</v>
      </c>
      <c r="C132" s="63">
        <v>500</v>
      </c>
      <c r="D132" s="65">
        <v>83712</v>
      </c>
      <c r="E132" s="65">
        <v>83712</v>
      </c>
      <c r="F132" s="64">
        <f t="shared" si="16"/>
        <v>100</v>
      </c>
    </row>
    <row r="133" spans="1:6" x14ac:dyDescent="0.25">
      <c r="A133" s="73" t="s">
        <v>110</v>
      </c>
      <c r="B133" s="157" t="s">
        <v>26</v>
      </c>
      <c r="C133" s="63">
        <v>540</v>
      </c>
      <c r="D133" s="65">
        <v>83712</v>
      </c>
      <c r="E133" s="65">
        <v>83712</v>
      </c>
      <c r="F133" s="64">
        <f t="shared" si="16"/>
        <v>100</v>
      </c>
    </row>
    <row r="134" spans="1:6" ht="25.5" x14ac:dyDescent="0.25">
      <c r="A134" s="59" t="s">
        <v>217</v>
      </c>
      <c r="B134" s="158">
        <v>8000000000</v>
      </c>
      <c r="C134" s="60"/>
      <c r="D134" s="86">
        <f t="shared" ref="D134:E136" si="17">D135</f>
        <v>7760445.5499999998</v>
      </c>
      <c r="E134" s="86">
        <f t="shared" si="17"/>
        <v>7426679.6100000003</v>
      </c>
      <c r="F134" s="61">
        <f t="shared" si="16"/>
        <v>95.699139465001466</v>
      </c>
    </row>
    <row r="135" spans="1:6" x14ac:dyDescent="0.25">
      <c r="A135" s="62" t="s">
        <v>528</v>
      </c>
      <c r="B135" s="157" t="s">
        <v>21</v>
      </c>
      <c r="C135" s="63"/>
      <c r="D135" s="64">
        <f t="shared" si="17"/>
        <v>7760445.5499999998</v>
      </c>
      <c r="E135" s="64">
        <f t="shared" si="17"/>
        <v>7426679.6100000003</v>
      </c>
      <c r="F135" s="64">
        <f t="shared" ref="F135:F137" si="18">E135/D135*100</f>
        <v>95.699139465001466</v>
      </c>
    </row>
    <row r="136" spans="1:6" ht="25.5" x14ac:dyDescent="0.25">
      <c r="A136" s="62" t="s">
        <v>187</v>
      </c>
      <c r="B136" s="157" t="s">
        <v>21</v>
      </c>
      <c r="C136" s="63">
        <v>200</v>
      </c>
      <c r="D136" s="64">
        <f t="shared" si="17"/>
        <v>7760445.5499999998</v>
      </c>
      <c r="E136" s="64">
        <f t="shared" si="17"/>
        <v>7426679.6100000003</v>
      </c>
      <c r="F136" s="64">
        <f t="shared" si="18"/>
        <v>95.699139465001466</v>
      </c>
    </row>
    <row r="137" spans="1:6" ht="25.5" x14ac:dyDescent="0.25">
      <c r="A137" s="62" t="s">
        <v>188</v>
      </c>
      <c r="B137" s="157" t="s">
        <v>21</v>
      </c>
      <c r="C137" s="63">
        <v>240</v>
      </c>
      <c r="D137" s="64">
        <v>7760445.5499999998</v>
      </c>
      <c r="E137" s="64">
        <v>7426679.6100000003</v>
      </c>
      <c r="F137" s="64">
        <f t="shared" si="18"/>
        <v>95.699139465001466</v>
      </c>
    </row>
    <row r="138" spans="1:6" ht="28.5" x14ac:dyDescent="0.25">
      <c r="A138" s="87" t="s">
        <v>215</v>
      </c>
      <c r="B138" s="83" t="s">
        <v>218</v>
      </c>
      <c r="C138" s="59"/>
      <c r="D138" s="74">
        <f>D139</f>
        <v>391704</v>
      </c>
      <c r="E138" s="74">
        <f>E139</f>
        <v>11820</v>
      </c>
      <c r="F138" s="75">
        <f t="shared" ref="F138:F149" si="19">E138/D138*100</f>
        <v>3.0175847068194352</v>
      </c>
    </row>
    <row r="139" spans="1:6" ht="38.25" x14ac:dyDescent="0.25">
      <c r="A139" s="62" t="s">
        <v>302</v>
      </c>
      <c r="B139" s="156" t="s">
        <v>3</v>
      </c>
      <c r="C139" s="62"/>
      <c r="D139" s="77">
        <f>D140</f>
        <v>391704</v>
      </c>
      <c r="E139" s="77">
        <f>E140</f>
        <v>11820</v>
      </c>
      <c r="F139" s="153">
        <f t="shared" si="19"/>
        <v>3.0175847068194352</v>
      </c>
    </row>
    <row r="140" spans="1:6" ht="25.5" x14ac:dyDescent="0.25">
      <c r="A140" s="62" t="s">
        <v>187</v>
      </c>
      <c r="B140" s="157" t="s">
        <v>3</v>
      </c>
      <c r="C140" s="63">
        <v>200</v>
      </c>
      <c r="D140" s="65">
        <f>D141</f>
        <v>391704</v>
      </c>
      <c r="E140" s="65">
        <f t="shared" ref="E140" si="20">E141</f>
        <v>11820</v>
      </c>
      <c r="F140" s="64">
        <f t="shared" si="19"/>
        <v>3.0175847068194352</v>
      </c>
    </row>
    <row r="141" spans="1:6" ht="25.5" x14ac:dyDescent="0.25">
      <c r="A141" s="62" t="s">
        <v>188</v>
      </c>
      <c r="B141" s="157" t="s">
        <v>3</v>
      </c>
      <c r="C141" s="63">
        <v>240</v>
      </c>
      <c r="D141" s="65">
        <v>391704</v>
      </c>
      <c r="E141" s="65">
        <v>11820</v>
      </c>
      <c r="F141" s="64">
        <f t="shared" si="19"/>
        <v>3.0175847068194352</v>
      </c>
    </row>
    <row r="142" spans="1:6" ht="25.5" x14ac:dyDescent="0.25">
      <c r="A142" s="59" t="s">
        <v>325</v>
      </c>
      <c r="B142" s="158">
        <v>8200006190</v>
      </c>
      <c r="C142" s="60"/>
      <c r="D142" s="86">
        <f>D143</f>
        <v>378725</v>
      </c>
      <c r="E142" s="86">
        <f>E143</f>
        <v>378725</v>
      </c>
      <c r="F142" s="61">
        <f t="shared" si="19"/>
        <v>100</v>
      </c>
    </row>
    <row r="143" spans="1:6" x14ac:dyDescent="0.25">
      <c r="A143" s="62" t="s">
        <v>327</v>
      </c>
      <c r="B143" s="157">
        <v>8200006190</v>
      </c>
      <c r="C143" s="63" t="s">
        <v>77</v>
      </c>
      <c r="D143" s="65">
        <f>D144</f>
        <v>378725</v>
      </c>
      <c r="E143" s="65">
        <f>E144</f>
        <v>378725</v>
      </c>
      <c r="F143" s="64">
        <f t="shared" si="19"/>
        <v>100</v>
      </c>
    </row>
    <row r="144" spans="1:6" x14ac:dyDescent="0.25">
      <c r="A144" s="62" t="s">
        <v>328</v>
      </c>
      <c r="B144" s="157">
        <v>8200006190</v>
      </c>
      <c r="C144" s="63" t="s">
        <v>293</v>
      </c>
      <c r="D144" s="65">
        <v>378725</v>
      </c>
      <c r="E144" s="65">
        <v>378725</v>
      </c>
      <c r="F144" s="64">
        <f t="shared" si="19"/>
        <v>100</v>
      </c>
    </row>
    <row r="145" spans="1:6" ht="28.5" x14ac:dyDescent="0.25">
      <c r="A145" s="87" t="s">
        <v>216</v>
      </c>
      <c r="B145" s="158">
        <v>8900000000</v>
      </c>
      <c r="C145" s="60"/>
      <c r="D145" s="86">
        <f t="shared" ref="D145:E148" si="21">D146</f>
        <v>904996.59</v>
      </c>
      <c r="E145" s="86">
        <f t="shared" si="21"/>
        <v>904996.59</v>
      </c>
      <c r="F145" s="61">
        <f t="shared" si="19"/>
        <v>100</v>
      </c>
    </row>
    <row r="146" spans="1:6" x14ac:dyDescent="0.25">
      <c r="A146" s="62" t="s">
        <v>72</v>
      </c>
      <c r="B146" s="157">
        <v>8900060000</v>
      </c>
      <c r="C146" s="63"/>
      <c r="D146" s="64">
        <f t="shared" si="21"/>
        <v>904996.59</v>
      </c>
      <c r="E146" s="64">
        <f t="shared" si="21"/>
        <v>904996.59</v>
      </c>
      <c r="F146" s="64">
        <f t="shared" si="19"/>
        <v>100</v>
      </c>
    </row>
    <row r="147" spans="1:6" x14ac:dyDescent="0.25">
      <c r="A147" s="62" t="s">
        <v>535</v>
      </c>
      <c r="B147" s="157" t="s">
        <v>27</v>
      </c>
      <c r="C147" s="63"/>
      <c r="D147" s="64">
        <f t="shared" si="21"/>
        <v>904996.59</v>
      </c>
      <c r="E147" s="64">
        <f t="shared" si="21"/>
        <v>904996.59</v>
      </c>
      <c r="F147" s="64">
        <f t="shared" si="19"/>
        <v>100</v>
      </c>
    </row>
    <row r="148" spans="1:6" ht="32.25" customHeight="1" x14ac:dyDescent="0.25">
      <c r="A148" s="73" t="s">
        <v>459</v>
      </c>
      <c r="B148" s="157" t="s">
        <v>27</v>
      </c>
      <c r="C148" s="63">
        <v>600</v>
      </c>
      <c r="D148" s="65">
        <f t="shared" si="21"/>
        <v>904996.59</v>
      </c>
      <c r="E148" s="65">
        <f t="shared" si="21"/>
        <v>904996.59</v>
      </c>
      <c r="F148" s="64">
        <f t="shared" si="19"/>
        <v>100</v>
      </c>
    </row>
    <row r="149" spans="1:6" x14ac:dyDescent="0.25">
      <c r="A149" s="73" t="s">
        <v>471</v>
      </c>
      <c r="B149" s="157" t="s">
        <v>27</v>
      </c>
      <c r="C149" s="63">
        <v>620</v>
      </c>
      <c r="D149" s="65">
        <v>904996.59</v>
      </c>
      <c r="E149" s="65">
        <v>904996.59</v>
      </c>
      <c r="F149" s="64">
        <f t="shared" si="19"/>
        <v>100</v>
      </c>
    </row>
    <row r="150" spans="1:6" ht="28.5" x14ac:dyDescent="0.25">
      <c r="A150" s="87" t="s">
        <v>219</v>
      </c>
      <c r="B150" s="158">
        <v>9900000000</v>
      </c>
      <c r="C150" s="60"/>
      <c r="D150" s="61">
        <f>D151</f>
        <v>735257</v>
      </c>
      <c r="E150" s="61">
        <f>E151</f>
        <v>689342.02</v>
      </c>
      <c r="F150" s="61">
        <f t="shared" ref="F150:F157" si="22">E150/D150*100</f>
        <v>93.755247484893047</v>
      </c>
    </row>
    <row r="151" spans="1:6" s="68" customFormat="1" x14ac:dyDescent="0.25">
      <c r="A151" s="62" t="s">
        <v>47</v>
      </c>
      <c r="B151" s="157"/>
      <c r="C151" s="63"/>
      <c r="D151" s="64">
        <f>D152</f>
        <v>735257</v>
      </c>
      <c r="E151" s="64">
        <f>E152</f>
        <v>689342.02</v>
      </c>
      <c r="F151" s="64">
        <f t="shared" si="22"/>
        <v>93.755247484893047</v>
      </c>
    </row>
    <row r="152" spans="1:6" ht="25.5" x14ac:dyDescent="0.25">
      <c r="A152" s="62" t="s">
        <v>347</v>
      </c>
      <c r="B152" s="157" t="s">
        <v>11</v>
      </c>
      <c r="C152" s="63"/>
      <c r="D152" s="64">
        <f>D153+D155</f>
        <v>735257</v>
      </c>
      <c r="E152" s="64">
        <f>E153+E155</f>
        <v>689342.02</v>
      </c>
      <c r="F152" s="64">
        <f t="shared" si="22"/>
        <v>93.755247484893047</v>
      </c>
    </row>
    <row r="153" spans="1:6" ht="63.75" x14ac:dyDescent="0.25">
      <c r="A153" s="62" t="s">
        <v>185</v>
      </c>
      <c r="B153" s="157" t="s">
        <v>11</v>
      </c>
      <c r="C153" s="63">
        <v>100</v>
      </c>
      <c r="D153" s="64">
        <f>D154</f>
        <v>705257</v>
      </c>
      <c r="E153" s="64">
        <f>E154</f>
        <v>678402.52</v>
      </c>
      <c r="F153" s="64">
        <f t="shared" si="22"/>
        <v>96.192241977038165</v>
      </c>
    </row>
    <row r="154" spans="1:6" ht="25.5" x14ac:dyDescent="0.25">
      <c r="A154" s="62" t="s">
        <v>186</v>
      </c>
      <c r="B154" s="157" t="s">
        <v>11</v>
      </c>
      <c r="C154" s="63">
        <v>120</v>
      </c>
      <c r="D154" s="64">
        <v>705257</v>
      </c>
      <c r="E154" s="64">
        <v>678402.52</v>
      </c>
      <c r="F154" s="64">
        <f t="shared" si="22"/>
        <v>96.192241977038165</v>
      </c>
    </row>
    <row r="155" spans="1:6" ht="25.5" x14ac:dyDescent="0.25">
      <c r="A155" s="62" t="s">
        <v>187</v>
      </c>
      <c r="B155" s="157" t="s">
        <v>11</v>
      </c>
      <c r="C155" s="63">
        <v>200</v>
      </c>
      <c r="D155" s="65">
        <f>D156</f>
        <v>30000</v>
      </c>
      <c r="E155" s="65">
        <f>E156</f>
        <v>10939.5</v>
      </c>
      <c r="F155" s="64">
        <f t="shared" si="22"/>
        <v>36.464999999999996</v>
      </c>
    </row>
    <row r="156" spans="1:6" ht="25.5" x14ac:dyDescent="0.25">
      <c r="A156" s="62" t="s">
        <v>188</v>
      </c>
      <c r="B156" s="157" t="s">
        <v>11</v>
      </c>
      <c r="C156" s="63">
        <v>240</v>
      </c>
      <c r="D156" s="65">
        <v>30000</v>
      </c>
      <c r="E156" s="65">
        <v>10939.5</v>
      </c>
      <c r="F156" s="64">
        <f t="shared" si="22"/>
        <v>36.464999999999996</v>
      </c>
    </row>
    <row r="157" spans="1:6" x14ac:dyDescent="0.25">
      <c r="A157" s="89" t="s">
        <v>220</v>
      </c>
      <c r="B157" s="159"/>
      <c r="C157" s="90"/>
      <c r="D157" s="91">
        <f>D150+D145+D138+D134+D130+D113+D92+D85+D81+D74+D67+D56+D51+D48+D32+D24+D19+D6+D142</f>
        <v>112171927.72</v>
      </c>
      <c r="E157" s="91">
        <f>E150+E145+E138+E134+E130+E113+E92+E85+E81+E74+E67+E56+E51+E48+E32+E24+E19+E6+E142</f>
        <v>110064708.31999999</v>
      </c>
      <c r="F157" s="64">
        <f t="shared" si="22"/>
        <v>98.121437829561089</v>
      </c>
    </row>
    <row r="160" spans="1:6" x14ac:dyDescent="0.25">
      <c r="D160" s="72"/>
      <c r="E160" s="72"/>
    </row>
    <row r="161" spans="4:5" x14ac:dyDescent="0.25">
      <c r="D161" s="72"/>
      <c r="E161" s="72"/>
    </row>
  </sheetData>
  <mergeCells count="2">
    <mergeCell ref="D1:F1"/>
    <mergeCell ref="A3:F3"/>
  </mergeCells>
  <pageMargins left="0.59055118110236227" right="0.70866141732283472" top="0.39370078740157483" bottom="0.39370078740157483" header="0" footer="0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2"/>
  <sheetViews>
    <sheetView zoomScaleNormal="100" workbookViewId="0">
      <selection activeCell="A4" sqref="A4:E22"/>
    </sheetView>
  </sheetViews>
  <sheetFormatPr defaultRowHeight="39" customHeight="1" x14ac:dyDescent="0.2"/>
  <cols>
    <col min="1" max="1" width="5.7109375" style="5" customWidth="1"/>
    <col min="2" max="2" width="117.42578125" style="5" customWidth="1"/>
    <col min="3" max="3" width="17.28515625" style="5" customWidth="1"/>
    <col min="4" max="4" width="18.28515625" style="5" customWidth="1"/>
    <col min="5" max="5" width="14.85546875" style="5" customWidth="1"/>
    <col min="6" max="256" width="8.85546875" style="5"/>
    <col min="257" max="257" width="5.7109375" style="5" customWidth="1"/>
    <col min="258" max="258" width="83.42578125" style="5" customWidth="1"/>
    <col min="259" max="259" width="15.5703125" style="5" customWidth="1"/>
    <col min="260" max="260" width="16.85546875" style="5" customWidth="1"/>
    <col min="261" max="512" width="8.85546875" style="5"/>
    <col min="513" max="513" width="5.7109375" style="5" customWidth="1"/>
    <col min="514" max="514" width="83.42578125" style="5" customWidth="1"/>
    <col min="515" max="515" width="15.5703125" style="5" customWidth="1"/>
    <col min="516" max="516" width="16.85546875" style="5" customWidth="1"/>
    <col min="517" max="768" width="8.85546875" style="5"/>
    <col min="769" max="769" width="5.7109375" style="5" customWidth="1"/>
    <col min="770" max="770" width="83.42578125" style="5" customWidth="1"/>
    <col min="771" max="771" width="15.5703125" style="5" customWidth="1"/>
    <col min="772" max="772" width="16.85546875" style="5" customWidth="1"/>
    <col min="773" max="1024" width="8.85546875" style="5"/>
    <col min="1025" max="1025" width="5.7109375" style="5" customWidth="1"/>
    <col min="1026" max="1026" width="83.42578125" style="5" customWidth="1"/>
    <col min="1027" max="1027" width="15.5703125" style="5" customWidth="1"/>
    <col min="1028" max="1028" width="16.85546875" style="5" customWidth="1"/>
    <col min="1029" max="1280" width="8.85546875" style="5"/>
    <col min="1281" max="1281" width="5.7109375" style="5" customWidth="1"/>
    <col min="1282" max="1282" width="83.42578125" style="5" customWidth="1"/>
    <col min="1283" max="1283" width="15.5703125" style="5" customWidth="1"/>
    <col min="1284" max="1284" width="16.85546875" style="5" customWidth="1"/>
    <col min="1285" max="1536" width="8.85546875" style="5"/>
    <col min="1537" max="1537" width="5.7109375" style="5" customWidth="1"/>
    <col min="1538" max="1538" width="83.42578125" style="5" customWidth="1"/>
    <col min="1539" max="1539" width="15.5703125" style="5" customWidth="1"/>
    <col min="1540" max="1540" width="16.85546875" style="5" customWidth="1"/>
    <col min="1541" max="1792" width="8.85546875" style="5"/>
    <col min="1793" max="1793" width="5.7109375" style="5" customWidth="1"/>
    <col min="1794" max="1794" width="83.42578125" style="5" customWidth="1"/>
    <col min="1795" max="1795" width="15.5703125" style="5" customWidth="1"/>
    <col min="1796" max="1796" width="16.85546875" style="5" customWidth="1"/>
    <col min="1797" max="2048" width="8.85546875" style="5"/>
    <col min="2049" max="2049" width="5.7109375" style="5" customWidth="1"/>
    <col min="2050" max="2050" width="83.42578125" style="5" customWidth="1"/>
    <col min="2051" max="2051" width="15.5703125" style="5" customWidth="1"/>
    <col min="2052" max="2052" width="16.85546875" style="5" customWidth="1"/>
    <col min="2053" max="2304" width="8.85546875" style="5"/>
    <col min="2305" max="2305" width="5.7109375" style="5" customWidth="1"/>
    <col min="2306" max="2306" width="83.42578125" style="5" customWidth="1"/>
    <col min="2307" max="2307" width="15.5703125" style="5" customWidth="1"/>
    <col min="2308" max="2308" width="16.85546875" style="5" customWidth="1"/>
    <col min="2309" max="2560" width="8.85546875" style="5"/>
    <col min="2561" max="2561" width="5.7109375" style="5" customWidth="1"/>
    <col min="2562" max="2562" width="83.42578125" style="5" customWidth="1"/>
    <col min="2563" max="2563" width="15.5703125" style="5" customWidth="1"/>
    <col min="2564" max="2564" width="16.85546875" style="5" customWidth="1"/>
    <col min="2565" max="2816" width="8.85546875" style="5"/>
    <col min="2817" max="2817" width="5.7109375" style="5" customWidth="1"/>
    <col min="2818" max="2818" width="83.42578125" style="5" customWidth="1"/>
    <col min="2819" max="2819" width="15.5703125" style="5" customWidth="1"/>
    <col min="2820" max="2820" width="16.85546875" style="5" customWidth="1"/>
    <col min="2821" max="3072" width="8.85546875" style="5"/>
    <col min="3073" max="3073" width="5.7109375" style="5" customWidth="1"/>
    <col min="3074" max="3074" width="83.42578125" style="5" customWidth="1"/>
    <col min="3075" max="3075" width="15.5703125" style="5" customWidth="1"/>
    <col min="3076" max="3076" width="16.85546875" style="5" customWidth="1"/>
    <col min="3077" max="3328" width="8.85546875" style="5"/>
    <col min="3329" max="3329" width="5.7109375" style="5" customWidth="1"/>
    <col min="3330" max="3330" width="83.42578125" style="5" customWidth="1"/>
    <col min="3331" max="3331" width="15.5703125" style="5" customWidth="1"/>
    <col min="3332" max="3332" width="16.85546875" style="5" customWidth="1"/>
    <col min="3333" max="3584" width="8.85546875" style="5"/>
    <col min="3585" max="3585" width="5.7109375" style="5" customWidth="1"/>
    <col min="3586" max="3586" width="83.42578125" style="5" customWidth="1"/>
    <col min="3587" max="3587" width="15.5703125" style="5" customWidth="1"/>
    <col min="3588" max="3588" width="16.85546875" style="5" customWidth="1"/>
    <col min="3589" max="3840" width="8.85546875" style="5"/>
    <col min="3841" max="3841" width="5.7109375" style="5" customWidth="1"/>
    <col min="3842" max="3842" width="83.42578125" style="5" customWidth="1"/>
    <col min="3843" max="3843" width="15.5703125" style="5" customWidth="1"/>
    <col min="3844" max="3844" width="16.85546875" style="5" customWidth="1"/>
    <col min="3845" max="4096" width="8.85546875" style="5"/>
    <col min="4097" max="4097" width="5.7109375" style="5" customWidth="1"/>
    <col min="4098" max="4098" width="83.42578125" style="5" customWidth="1"/>
    <col min="4099" max="4099" width="15.5703125" style="5" customWidth="1"/>
    <col min="4100" max="4100" width="16.85546875" style="5" customWidth="1"/>
    <col min="4101" max="4352" width="8.85546875" style="5"/>
    <col min="4353" max="4353" width="5.7109375" style="5" customWidth="1"/>
    <col min="4354" max="4354" width="83.42578125" style="5" customWidth="1"/>
    <col min="4355" max="4355" width="15.5703125" style="5" customWidth="1"/>
    <col min="4356" max="4356" width="16.85546875" style="5" customWidth="1"/>
    <col min="4357" max="4608" width="8.85546875" style="5"/>
    <col min="4609" max="4609" width="5.7109375" style="5" customWidth="1"/>
    <col min="4610" max="4610" width="83.42578125" style="5" customWidth="1"/>
    <col min="4611" max="4611" width="15.5703125" style="5" customWidth="1"/>
    <col min="4612" max="4612" width="16.85546875" style="5" customWidth="1"/>
    <col min="4613" max="4864" width="8.85546875" style="5"/>
    <col min="4865" max="4865" width="5.7109375" style="5" customWidth="1"/>
    <col min="4866" max="4866" width="83.42578125" style="5" customWidth="1"/>
    <col min="4867" max="4867" width="15.5703125" style="5" customWidth="1"/>
    <col min="4868" max="4868" width="16.85546875" style="5" customWidth="1"/>
    <col min="4869" max="5120" width="8.85546875" style="5"/>
    <col min="5121" max="5121" width="5.7109375" style="5" customWidth="1"/>
    <col min="5122" max="5122" width="83.42578125" style="5" customWidth="1"/>
    <col min="5123" max="5123" width="15.5703125" style="5" customWidth="1"/>
    <col min="5124" max="5124" width="16.85546875" style="5" customWidth="1"/>
    <col min="5125" max="5376" width="8.85546875" style="5"/>
    <col min="5377" max="5377" width="5.7109375" style="5" customWidth="1"/>
    <col min="5378" max="5378" width="83.42578125" style="5" customWidth="1"/>
    <col min="5379" max="5379" width="15.5703125" style="5" customWidth="1"/>
    <col min="5380" max="5380" width="16.85546875" style="5" customWidth="1"/>
    <col min="5381" max="5632" width="8.85546875" style="5"/>
    <col min="5633" max="5633" width="5.7109375" style="5" customWidth="1"/>
    <col min="5634" max="5634" width="83.42578125" style="5" customWidth="1"/>
    <col min="5635" max="5635" width="15.5703125" style="5" customWidth="1"/>
    <col min="5636" max="5636" width="16.85546875" style="5" customWidth="1"/>
    <col min="5637" max="5888" width="8.85546875" style="5"/>
    <col min="5889" max="5889" width="5.7109375" style="5" customWidth="1"/>
    <col min="5890" max="5890" width="83.42578125" style="5" customWidth="1"/>
    <col min="5891" max="5891" width="15.5703125" style="5" customWidth="1"/>
    <col min="5892" max="5892" width="16.85546875" style="5" customWidth="1"/>
    <col min="5893" max="6144" width="8.85546875" style="5"/>
    <col min="6145" max="6145" width="5.7109375" style="5" customWidth="1"/>
    <col min="6146" max="6146" width="83.42578125" style="5" customWidth="1"/>
    <col min="6147" max="6147" width="15.5703125" style="5" customWidth="1"/>
    <col min="6148" max="6148" width="16.85546875" style="5" customWidth="1"/>
    <col min="6149" max="6400" width="8.85546875" style="5"/>
    <col min="6401" max="6401" width="5.7109375" style="5" customWidth="1"/>
    <col min="6402" max="6402" width="83.42578125" style="5" customWidth="1"/>
    <col min="6403" max="6403" width="15.5703125" style="5" customWidth="1"/>
    <col min="6404" max="6404" width="16.85546875" style="5" customWidth="1"/>
    <col min="6405" max="6656" width="8.85546875" style="5"/>
    <col min="6657" max="6657" width="5.7109375" style="5" customWidth="1"/>
    <col min="6658" max="6658" width="83.42578125" style="5" customWidth="1"/>
    <col min="6659" max="6659" width="15.5703125" style="5" customWidth="1"/>
    <col min="6660" max="6660" width="16.85546875" style="5" customWidth="1"/>
    <col min="6661" max="6912" width="8.85546875" style="5"/>
    <col min="6913" max="6913" width="5.7109375" style="5" customWidth="1"/>
    <col min="6914" max="6914" width="83.42578125" style="5" customWidth="1"/>
    <col min="6915" max="6915" width="15.5703125" style="5" customWidth="1"/>
    <col min="6916" max="6916" width="16.85546875" style="5" customWidth="1"/>
    <col min="6917" max="7168" width="8.85546875" style="5"/>
    <col min="7169" max="7169" width="5.7109375" style="5" customWidth="1"/>
    <col min="7170" max="7170" width="83.42578125" style="5" customWidth="1"/>
    <col min="7171" max="7171" width="15.5703125" style="5" customWidth="1"/>
    <col min="7172" max="7172" width="16.85546875" style="5" customWidth="1"/>
    <col min="7173" max="7424" width="8.85546875" style="5"/>
    <col min="7425" max="7425" width="5.7109375" style="5" customWidth="1"/>
    <col min="7426" max="7426" width="83.42578125" style="5" customWidth="1"/>
    <col min="7427" max="7427" width="15.5703125" style="5" customWidth="1"/>
    <col min="7428" max="7428" width="16.85546875" style="5" customWidth="1"/>
    <col min="7429" max="7680" width="8.85546875" style="5"/>
    <col min="7681" max="7681" width="5.7109375" style="5" customWidth="1"/>
    <col min="7682" max="7682" width="83.42578125" style="5" customWidth="1"/>
    <col min="7683" max="7683" width="15.5703125" style="5" customWidth="1"/>
    <col min="7684" max="7684" width="16.85546875" style="5" customWidth="1"/>
    <col min="7685" max="7936" width="8.85546875" style="5"/>
    <col min="7937" max="7937" width="5.7109375" style="5" customWidth="1"/>
    <col min="7938" max="7938" width="83.42578125" style="5" customWidth="1"/>
    <col min="7939" max="7939" width="15.5703125" style="5" customWidth="1"/>
    <col min="7940" max="7940" width="16.85546875" style="5" customWidth="1"/>
    <col min="7941" max="8192" width="8.85546875" style="5"/>
    <col min="8193" max="8193" width="5.7109375" style="5" customWidth="1"/>
    <col min="8194" max="8194" width="83.42578125" style="5" customWidth="1"/>
    <col min="8195" max="8195" width="15.5703125" style="5" customWidth="1"/>
    <col min="8196" max="8196" width="16.85546875" style="5" customWidth="1"/>
    <col min="8197" max="8448" width="8.85546875" style="5"/>
    <col min="8449" max="8449" width="5.7109375" style="5" customWidth="1"/>
    <col min="8450" max="8450" width="83.42578125" style="5" customWidth="1"/>
    <col min="8451" max="8451" width="15.5703125" style="5" customWidth="1"/>
    <col min="8452" max="8452" width="16.85546875" style="5" customWidth="1"/>
    <col min="8453" max="8704" width="8.85546875" style="5"/>
    <col min="8705" max="8705" width="5.7109375" style="5" customWidth="1"/>
    <col min="8706" max="8706" width="83.42578125" style="5" customWidth="1"/>
    <col min="8707" max="8707" width="15.5703125" style="5" customWidth="1"/>
    <col min="8708" max="8708" width="16.85546875" style="5" customWidth="1"/>
    <col min="8709" max="8960" width="8.85546875" style="5"/>
    <col min="8961" max="8961" width="5.7109375" style="5" customWidth="1"/>
    <col min="8962" max="8962" width="83.42578125" style="5" customWidth="1"/>
    <col min="8963" max="8963" width="15.5703125" style="5" customWidth="1"/>
    <col min="8964" max="8964" width="16.85546875" style="5" customWidth="1"/>
    <col min="8965" max="9216" width="8.85546875" style="5"/>
    <col min="9217" max="9217" width="5.7109375" style="5" customWidth="1"/>
    <col min="9218" max="9218" width="83.42578125" style="5" customWidth="1"/>
    <col min="9219" max="9219" width="15.5703125" style="5" customWidth="1"/>
    <col min="9220" max="9220" width="16.85546875" style="5" customWidth="1"/>
    <col min="9221" max="9472" width="8.85546875" style="5"/>
    <col min="9473" max="9473" width="5.7109375" style="5" customWidth="1"/>
    <col min="9474" max="9474" width="83.42578125" style="5" customWidth="1"/>
    <col min="9475" max="9475" width="15.5703125" style="5" customWidth="1"/>
    <col min="9476" max="9476" width="16.85546875" style="5" customWidth="1"/>
    <col min="9477" max="9728" width="8.85546875" style="5"/>
    <col min="9729" max="9729" width="5.7109375" style="5" customWidth="1"/>
    <col min="9730" max="9730" width="83.42578125" style="5" customWidth="1"/>
    <col min="9731" max="9731" width="15.5703125" style="5" customWidth="1"/>
    <col min="9732" max="9732" width="16.85546875" style="5" customWidth="1"/>
    <col min="9733" max="9984" width="8.85546875" style="5"/>
    <col min="9985" max="9985" width="5.7109375" style="5" customWidth="1"/>
    <col min="9986" max="9986" width="83.42578125" style="5" customWidth="1"/>
    <col min="9987" max="9987" width="15.5703125" style="5" customWidth="1"/>
    <col min="9988" max="9988" width="16.85546875" style="5" customWidth="1"/>
    <col min="9989" max="10240" width="8.85546875" style="5"/>
    <col min="10241" max="10241" width="5.7109375" style="5" customWidth="1"/>
    <col min="10242" max="10242" width="83.42578125" style="5" customWidth="1"/>
    <col min="10243" max="10243" width="15.5703125" style="5" customWidth="1"/>
    <col min="10244" max="10244" width="16.85546875" style="5" customWidth="1"/>
    <col min="10245" max="10496" width="8.85546875" style="5"/>
    <col min="10497" max="10497" width="5.7109375" style="5" customWidth="1"/>
    <col min="10498" max="10498" width="83.42578125" style="5" customWidth="1"/>
    <col min="10499" max="10499" width="15.5703125" style="5" customWidth="1"/>
    <col min="10500" max="10500" width="16.85546875" style="5" customWidth="1"/>
    <col min="10501" max="10752" width="8.85546875" style="5"/>
    <col min="10753" max="10753" width="5.7109375" style="5" customWidth="1"/>
    <col min="10754" max="10754" width="83.42578125" style="5" customWidth="1"/>
    <col min="10755" max="10755" width="15.5703125" style="5" customWidth="1"/>
    <col min="10756" max="10756" width="16.85546875" style="5" customWidth="1"/>
    <col min="10757" max="11008" width="8.85546875" style="5"/>
    <col min="11009" max="11009" width="5.7109375" style="5" customWidth="1"/>
    <col min="11010" max="11010" width="83.42578125" style="5" customWidth="1"/>
    <col min="11011" max="11011" width="15.5703125" style="5" customWidth="1"/>
    <col min="11012" max="11012" width="16.85546875" style="5" customWidth="1"/>
    <col min="11013" max="11264" width="8.85546875" style="5"/>
    <col min="11265" max="11265" width="5.7109375" style="5" customWidth="1"/>
    <col min="11266" max="11266" width="83.42578125" style="5" customWidth="1"/>
    <col min="11267" max="11267" width="15.5703125" style="5" customWidth="1"/>
    <col min="11268" max="11268" width="16.85546875" style="5" customWidth="1"/>
    <col min="11269" max="11520" width="8.85546875" style="5"/>
    <col min="11521" max="11521" width="5.7109375" style="5" customWidth="1"/>
    <col min="11522" max="11522" width="83.42578125" style="5" customWidth="1"/>
    <col min="11523" max="11523" width="15.5703125" style="5" customWidth="1"/>
    <col min="11524" max="11524" width="16.85546875" style="5" customWidth="1"/>
    <col min="11525" max="11776" width="8.85546875" style="5"/>
    <col min="11777" max="11777" width="5.7109375" style="5" customWidth="1"/>
    <col min="11778" max="11778" width="83.42578125" style="5" customWidth="1"/>
    <col min="11779" max="11779" width="15.5703125" style="5" customWidth="1"/>
    <col min="11780" max="11780" width="16.85546875" style="5" customWidth="1"/>
    <col min="11781" max="12032" width="8.85546875" style="5"/>
    <col min="12033" max="12033" width="5.7109375" style="5" customWidth="1"/>
    <col min="12034" max="12034" width="83.42578125" style="5" customWidth="1"/>
    <col min="12035" max="12035" width="15.5703125" style="5" customWidth="1"/>
    <col min="12036" max="12036" width="16.85546875" style="5" customWidth="1"/>
    <col min="12037" max="12288" width="8.85546875" style="5"/>
    <col min="12289" max="12289" width="5.7109375" style="5" customWidth="1"/>
    <col min="12290" max="12290" width="83.42578125" style="5" customWidth="1"/>
    <col min="12291" max="12291" width="15.5703125" style="5" customWidth="1"/>
    <col min="12292" max="12292" width="16.85546875" style="5" customWidth="1"/>
    <col min="12293" max="12544" width="8.85546875" style="5"/>
    <col min="12545" max="12545" width="5.7109375" style="5" customWidth="1"/>
    <col min="12546" max="12546" width="83.42578125" style="5" customWidth="1"/>
    <col min="12547" max="12547" width="15.5703125" style="5" customWidth="1"/>
    <col min="12548" max="12548" width="16.85546875" style="5" customWidth="1"/>
    <col min="12549" max="12800" width="8.85546875" style="5"/>
    <col min="12801" max="12801" width="5.7109375" style="5" customWidth="1"/>
    <col min="12802" max="12802" width="83.42578125" style="5" customWidth="1"/>
    <col min="12803" max="12803" width="15.5703125" style="5" customWidth="1"/>
    <col min="12804" max="12804" width="16.85546875" style="5" customWidth="1"/>
    <col min="12805" max="13056" width="8.85546875" style="5"/>
    <col min="13057" max="13057" width="5.7109375" style="5" customWidth="1"/>
    <col min="13058" max="13058" width="83.42578125" style="5" customWidth="1"/>
    <col min="13059" max="13059" width="15.5703125" style="5" customWidth="1"/>
    <col min="13060" max="13060" width="16.85546875" style="5" customWidth="1"/>
    <col min="13061" max="13312" width="8.85546875" style="5"/>
    <col min="13313" max="13313" width="5.7109375" style="5" customWidth="1"/>
    <col min="13314" max="13314" width="83.42578125" style="5" customWidth="1"/>
    <col min="13315" max="13315" width="15.5703125" style="5" customWidth="1"/>
    <col min="13316" max="13316" width="16.85546875" style="5" customWidth="1"/>
    <col min="13317" max="13568" width="8.85546875" style="5"/>
    <col min="13569" max="13569" width="5.7109375" style="5" customWidth="1"/>
    <col min="13570" max="13570" width="83.42578125" style="5" customWidth="1"/>
    <col min="13571" max="13571" width="15.5703125" style="5" customWidth="1"/>
    <col min="13572" max="13572" width="16.85546875" style="5" customWidth="1"/>
    <col min="13573" max="13824" width="8.85546875" style="5"/>
    <col min="13825" max="13825" width="5.7109375" style="5" customWidth="1"/>
    <col min="13826" max="13826" width="83.42578125" style="5" customWidth="1"/>
    <col min="13827" max="13827" width="15.5703125" style="5" customWidth="1"/>
    <col min="13828" max="13828" width="16.85546875" style="5" customWidth="1"/>
    <col min="13829" max="14080" width="8.85546875" style="5"/>
    <col min="14081" max="14081" width="5.7109375" style="5" customWidth="1"/>
    <col min="14082" max="14082" width="83.42578125" style="5" customWidth="1"/>
    <col min="14083" max="14083" width="15.5703125" style="5" customWidth="1"/>
    <col min="14084" max="14084" width="16.85546875" style="5" customWidth="1"/>
    <col min="14085" max="14336" width="8.85546875" style="5"/>
    <col min="14337" max="14337" width="5.7109375" style="5" customWidth="1"/>
    <col min="14338" max="14338" width="83.42578125" style="5" customWidth="1"/>
    <col min="14339" max="14339" width="15.5703125" style="5" customWidth="1"/>
    <col min="14340" max="14340" width="16.85546875" style="5" customWidth="1"/>
    <col min="14341" max="14592" width="8.85546875" style="5"/>
    <col min="14593" max="14593" width="5.7109375" style="5" customWidth="1"/>
    <col min="14594" max="14594" width="83.42578125" style="5" customWidth="1"/>
    <col min="14595" max="14595" width="15.5703125" style="5" customWidth="1"/>
    <col min="14596" max="14596" width="16.85546875" style="5" customWidth="1"/>
    <col min="14597" max="14848" width="8.85546875" style="5"/>
    <col min="14849" max="14849" width="5.7109375" style="5" customWidth="1"/>
    <col min="14850" max="14850" width="83.42578125" style="5" customWidth="1"/>
    <col min="14851" max="14851" width="15.5703125" style="5" customWidth="1"/>
    <col min="14852" max="14852" width="16.85546875" style="5" customWidth="1"/>
    <col min="14853" max="15104" width="8.85546875" style="5"/>
    <col min="15105" max="15105" width="5.7109375" style="5" customWidth="1"/>
    <col min="15106" max="15106" width="83.42578125" style="5" customWidth="1"/>
    <col min="15107" max="15107" width="15.5703125" style="5" customWidth="1"/>
    <col min="15108" max="15108" width="16.85546875" style="5" customWidth="1"/>
    <col min="15109" max="15360" width="8.85546875" style="5"/>
    <col min="15361" max="15361" width="5.7109375" style="5" customWidth="1"/>
    <col min="15362" max="15362" width="83.42578125" style="5" customWidth="1"/>
    <col min="15363" max="15363" width="15.5703125" style="5" customWidth="1"/>
    <col min="15364" max="15364" width="16.85546875" style="5" customWidth="1"/>
    <col min="15365" max="15616" width="8.85546875" style="5"/>
    <col min="15617" max="15617" width="5.7109375" style="5" customWidth="1"/>
    <col min="15618" max="15618" width="83.42578125" style="5" customWidth="1"/>
    <col min="15619" max="15619" width="15.5703125" style="5" customWidth="1"/>
    <col min="15620" max="15620" width="16.85546875" style="5" customWidth="1"/>
    <col min="15621" max="15872" width="8.85546875" style="5"/>
    <col min="15873" max="15873" width="5.7109375" style="5" customWidth="1"/>
    <col min="15874" max="15874" width="83.42578125" style="5" customWidth="1"/>
    <col min="15875" max="15875" width="15.5703125" style="5" customWidth="1"/>
    <col min="15876" max="15876" width="16.85546875" style="5" customWidth="1"/>
    <col min="15877" max="16128" width="8.85546875" style="5"/>
    <col min="16129" max="16129" width="5.7109375" style="5" customWidth="1"/>
    <col min="16130" max="16130" width="83.42578125" style="5" customWidth="1"/>
    <col min="16131" max="16131" width="15.5703125" style="5" customWidth="1"/>
    <col min="16132" max="16132" width="16.85546875" style="5" customWidth="1"/>
    <col min="16133" max="16384" width="8.85546875" style="5"/>
  </cols>
  <sheetData>
    <row r="1" spans="1:8" ht="70.900000000000006" customHeight="1" x14ac:dyDescent="0.25">
      <c r="A1" s="22"/>
      <c r="B1" s="22"/>
      <c r="C1" s="4"/>
      <c r="D1" s="165" t="s">
        <v>519</v>
      </c>
      <c r="E1" s="165"/>
      <c r="F1" s="4"/>
      <c r="G1" s="4"/>
      <c r="H1" s="4"/>
    </row>
    <row r="2" spans="1:8" ht="15.6" customHeight="1" x14ac:dyDescent="0.2">
      <c r="A2" s="167" t="s">
        <v>520</v>
      </c>
      <c r="B2" s="167"/>
      <c r="C2" s="167"/>
      <c r="D2" s="167"/>
      <c r="E2" s="167"/>
    </row>
    <row r="3" spans="1:8" ht="15.75" x14ac:dyDescent="0.25">
      <c r="A3" s="33"/>
      <c r="B3" s="33"/>
      <c r="C3" s="23"/>
      <c r="D3" s="23" t="s">
        <v>93</v>
      </c>
    </row>
    <row r="4" spans="1:8" ht="31.5" x14ac:dyDescent="0.25">
      <c r="A4" s="94" t="s">
        <v>94</v>
      </c>
      <c r="B4" s="94" t="s">
        <v>95</v>
      </c>
      <c r="C4" s="94" t="s">
        <v>96</v>
      </c>
      <c r="D4" s="94" t="s">
        <v>181</v>
      </c>
      <c r="E4" s="34" t="s">
        <v>183</v>
      </c>
    </row>
    <row r="5" spans="1:8" ht="15.75" x14ac:dyDescent="0.25">
      <c r="A5" s="34"/>
      <c r="B5" s="35" t="s">
        <v>97</v>
      </c>
      <c r="C5" s="36">
        <f>C6+C10+C14+C18</f>
        <v>76908520.799999997</v>
      </c>
      <c r="D5" s="36">
        <f>D6+D10+D14+D18</f>
        <v>76772246.840000004</v>
      </c>
      <c r="E5" s="93">
        <f>D5/C5*100</f>
        <v>99.8228103224682</v>
      </c>
    </row>
    <row r="6" spans="1:8" ht="15.75" x14ac:dyDescent="0.25">
      <c r="A6" s="38" t="s">
        <v>98</v>
      </c>
      <c r="B6" s="39" t="s">
        <v>99</v>
      </c>
      <c r="C6" s="36">
        <f>C8+C9</f>
        <v>17518427</v>
      </c>
      <c r="D6" s="36">
        <f>D8+D9</f>
        <v>17518427</v>
      </c>
      <c r="E6" s="93">
        <f t="shared" ref="E6:E22" si="0">D6/C6*100</f>
        <v>100</v>
      </c>
    </row>
    <row r="7" spans="1:8" ht="15.75" x14ac:dyDescent="0.25">
      <c r="A7" s="40"/>
      <c r="B7" s="41" t="s">
        <v>100</v>
      </c>
      <c r="C7" s="42"/>
      <c r="D7" s="42"/>
      <c r="E7" s="92"/>
    </row>
    <row r="8" spans="1:8" ht="15.75" x14ac:dyDescent="0.25">
      <c r="A8" s="40" t="s">
        <v>101</v>
      </c>
      <c r="B8" s="41" t="s">
        <v>102</v>
      </c>
      <c r="C8" s="42">
        <v>17073965</v>
      </c>
      <c r="D8" s="42">
        <v>17073965</v>
      </c>
      <c r="E8" s="92">
        <f t="shared" si="0"/>
        <v>100</v>
      </c>
    </row>
    <row r="9" spans="1:8" ht="30" customHeight="1" x14ac:dyDescent="0.25">
      <c r="A9" s="40" t="s">
        <v>108</v>
      </c>
      <c r="B9" s="41" t="s">
        <v>279</v>
      </c>
      <c r="C9" s="42">
        <v>444462</v>
      </c>
      <c r="D9" s="42">
        <v>444462</v>
      </c>
      <c r="E9" s="92">
        <f t="shared" si="0"/>
        <v>100</v>
      </c>
    </row>
    <row r="10" spans="1:8" ht="15.75" x14ac:dyDescent="0.25">
      <c r="A10" s="38" t="s">
        <v>103</v>
      </c>
      <c r="B10" s="39" t="s">
        <v>104</v>
      </c>
      <c r="C10" s="36">
        <f>C12+C13</f>
        <v>745544</v>
      </c>
      <c r="D10" s="36">
        <f>D12+D13</f>
        <v>690342.02</v>
      </c>
      <c r="E10" s="93">
        <f t="shared" si="0"/>
        <v>92.595744852081168</v>
      </c>
    </row>
    <row r="11" spans="1:8" ht="15.75" x14ac:dyDescent="0.25">
      <c r="A11" s="40"/>
      <c r="B11" s="41" t="s">
        <v>100</v>
      </c>
      <c r="C11" s="42"/>
      <c r="D11" s="42"/>
      <c r="E11" s="92"/>
    </row>
    <row r="12" spans="1:8" ht="31.5" x14ac:dyDescent="0.25">
      <c r="A12" s="40" t="s">
        <v>101</v>
      </c>
      <c r="B12" s="43" t="s">
        <v>105</v>
      </c>
      <c r="C12" s="42">
        <v>735257</v>
      </c>
      <c r="D12" s="42">
        <v>689342.02</v>
      </c>
      <c r="E12" s="92">
        <f t="shared" si="0"/>
        <v>93.755247484893047</v>
      </c>
    </row>
    <row r="13" spans="1:8" ht="51" customHeight="1" x14ac:dyDescent="0.25">
      <c r="A13" s="40" t="s">
        <v>108</v>
      </c>
      <c r="B13" s="43" t="s">
        <v>282</v>
      </c>
      <c r="C13" s="42">
        <v>10287</v>
      </c>
      <c r="D13" s="42">
        <v>1000</v>
      </c>
      <c r="E13" s="92">
        <f t="shared" si="0"/>
        <v>9.72100709633518</v>
      </c>
    </row>
    <row r="14" spans="1:8" ht="31.5" x14ac:dyDescent="0.25">
      <c r="A14" s="44" t="s">
        <v>106</v>
      </c>
      <c r="B14" s="45" t="s">
        <v>107</v>
      </c>
      <c r="C14" s="36">
        <f>C15+C16+C17</f>
        <v>22619724.719999999</v>
      </c>
      <c r="D14" s="36">
        <f>D15+D16+D17</f>
        <v>22619724.719999999</v>
      </c>
      <c r="E14" s="93">
        <f t="shared" si="0"/>
        <v>100</v>
      </c>
    </row>
    <row r="15" spans="1:8" ht="31.5" x14ac:dyDescent="0.25">
      <c r="A15" s="21" t="s">
        <v>101</v>
      </c>
      <c r="B15" s="43" t="s">
        <v>151</v>
      </c>
      <c r="C15" s="42">
        <v>6437195.3200000003</v>
      </c>
      <c r="D15" s="42">
        <v>6437195.3200000003</v>
      </c>
      <c r="E15" s="92">
        <f t="shared" si="0"/>
        <v>100</v>
      </c>
    </row>
    <row r="16" spans="1:8" ht="34.9" customHeight="1" x14ac:dyDescent="0.25">
      <c r="A16" s="21" t="s">
        <v>108</v>
      </c>
      <c r="B16" s="43" t="s">
        <v>177</v>
      </c>
      <c r="C16" s="42">
        <v>2954312.4</v>
      </c>
      <c r="D16" s="42">
        <v>2954312.4</v>
      </c>
      <c r="E16" s="92">
        <f t="shared" si="0"/>
        <v>100</v>
      </c>
    </row>
    <row r="17" spans="1:5" ht="29.45" customHeight="1" x14ac:dyDescent="0.25">
      <c r="A17" s="21" t="s">
        <v>111</v>
      </c>
      <c r="B17" s="43" t="s">
        <v>281</v>
      </c>
      <c r="C17" s="42">
        <v>13228217</v>
      </c>
      <c r="D17" s="42">
        <v>13228217</v>
      </c>
      <c r="E17" s="92">
        <f t="shared" si="0"/>
        <v>100</v>
      </c>
    </row>
    <row r="18" spans="1:5" ht="15.75" x14ac:dyDescent="0.25">
      <c r="A18" s="44" t="s">
        <v>109</v>
      </c>
      <c r="B18" s="46" t="s">
        <v>110</v>
      </c>
      <c r="C18" s="36">
        <f>C19+C20+C21+C22</f>
        <v>36024825.079999998</v>
      </c>
      <c r="D18" s="36">
        <f>D19+D20+D21+D22</f>
        <v>35943753.100000001</v>
      </c>
      <c r="E18" s="93">
        <f t="shared" si="0"/>
        <v>99.774955243169231</v>
      </c>
    </row>
    <row r="19" spans="1:5" ht="47.25" x14ac:dyDescent="0.25">
      <c r="A19" s="21" t="s">
        <v>101</v>
      </c>
      <c r="B19" s="43" t="s">
        <v>152</v>
      </c>
      <c r="C19" s="42">
        <v>634585</v>
      </c>
      <c r="D19" s="42">
        <v>634585</v>
      </c>
      <c r="E19" s="92">
        <f t="shared" si="0"/>
        <v>100</v>
      </c>
    </row>
    <row r="20" spans="1:5" ht="45" customHeight="1" x14ac:dyDescent="0.25">
      <c r="A20" s="21" t="s">
        <v>108</v>
      </c>
      <c r="B20" s="43" t="s">
        <v>285</v>
      </c>
      <c r="C20" s="42">
        <v>30193689.649999999</v>
      </c>
      <c r="D20" s="42">
        <v>30193689.649999999</v>
      </c>
      <c r="E20" s="92">
        <f t="shared" si="0"/>
        <v>100</v>
      </c>
    </row>
    <row r="21" spans="1:5" ht="15.75" x14ac:dyDescent="0.25">
      <c r="A21" s="21" t="s">
        <v>111</v>
      </c>
      <c r="B21" s="43" t="s">
        <v>178</v>
      </c>
      <c r="C21" s="42">
        <v>1346032.91</v>
      </c>
      <c r="D21" s="42">
        <v>1346032.91</v>
      </c>
      <c r="E21" s="92">
        <f t="shared" si="0"/>
        <v>100</v>
      </c>
    </row>
    <row r="22" spans="1:5" ht="39" customHeight="1" x14ac:dyDescent="0.25">
      <c r="A22" s="21" t="s">
        <v>157</v>
      </c>
      <c r="B22" s="43" t="s">
        <v>179</v>
      </c>
      <c r="C22" s="42">
        <v>3850517.52</v>
      </c>
      <c r="D22" s="42">
        <v>3769445.54</v>
      </c>
      <c r="E22" s="92">
        <f t="shared" si="0"/>
        <v>97.894517306338599</v>
      </c>
    </row>
  </sheetData>
  <mergeCells count="2">
    <mergeCell ref="D1:E1"/>
    <mergeCell ref="A2:E2"/>
  </mergeCells>
  <pageMargins left="0.59055118110236227" right="0.39370078740157483" top="0.39370078740157483" bottom="0.39370078740157483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"/>
  <sheetViews>
    <sheetView zoomScaleNormal="100" workbookViewId="0">
      <selection activeCell="J9" sqref="J9"/>
    </sheetView>
  </sheetViews>
  <sheetFormatPr defaultRowHeight="15" x14ac:dyDescent="0.25"/>
  <cols>
    <col min="1" max="1" width="5.7109375" style="47" customWidth="1"/>
    <col min="2" max="2" width="67.42578125" customWidth="1"/>
    <col min="3" max="5" width="18.7109375" customWidth="1"/>
    <col min="256" max="256" width="5.7109375" customWidth="1"/>
    <col min="257" max="257" width="72.28515625" customWidth="1"/>
    <col min="258" max="258" width="28" customWidth="1"/>
    <col min="512" max="512" width="5.7109375" customWidth="1"/>
    <col min="513" max="513" width="72.28515625" customWidth="1"/>
    <col min="514" max="514" width="28" customWidth="1"/>
    <col min="768" max="768" width="5.7109375" customWidth="1"/>
    <col min="769" max="769" width="72.28515625" customWidth="1"/>
    <col min="770" max="770" width="28" customWidth="1"/>
    <col min="1024" max="1024" width="5.7109375" customWidth="1"/>
    <col min="1025" max="1025" width="72.28515625" customWidth="1"/>
    <col min="1026" max="1026" width="28" customWidth="1"/>
    <col min="1280" max="1280" width="5.7109375" customWidth="1"/>
    <col min="1281" max="1281" width="72.28515625" customWidth="1"/>
    <col min="1282" max="1282" width="28" customWidth="1"/>
    <col min="1536" max="1536" width="5.7109375" customWidth="1"/>
    <col min="1537" max="1537" width="72.28515625" customWidth="1"/>
    <col min="1538" max="1538" width="28" customWidth="1"/>
    <col min="1792" max="1792" width="5.7109375" customWidth="1"/>
    <col min="1793" max="1793" width="72.28515625" customWidth="1"/>
    <col min="1794" max="1794" width="28" customWidth="1"/>
    <col min="2048" max="2048" width="5.7109375" customWidth="1"/>
    <col min="2049" max="2049" width="72.28515625" customWidth="1"/>
    <col min="2050" max="2050" width="28" customWidth="1"/>
    <col min="2304" max="2304" width="5.7109375" customWidth="1"/>
    <col min="2305" max="2305" width="72.28515625" customWidth="1"/>
    <col min="2306" max="2306" width="28" customWidth="1"/>
    <col min="2560" max="2560" width="5.7109375" customWidth="1"/>
    <col min="2561" max="2561" width="72.28515625" customWidth="1"/>
    <col min="2562" max="2562" width="28" customWidth="1"/>
    <col min="2816" max="2816" width="5.7109375" customWidth="1"/>
    <col min="2817" max="2817" width="72.28515625" customWidth="1"/>
    <col min="2818" max="2818" width="28" customWidth="1"/>
    <col min="3072" max="3072" width="5.7109375" customWidth="1"/>
    <col min="3073" max="3073" width="72.28515625" customWidth="1"/>
    <col min="3074" max="3074" width="28" customWidth="1"/>
    <col min="3328" max="3328" width="5.7109375" customWidth="1"/>
    <col min="3329" max="3329" width="72.28515625" customWidth="1"/>
    <col min="3330" max="3330" width="28" customWidth="1"/>
    <col min="3584" max="3584" width="5.7109375" customWidth="1"/>
    <col min="3585" max="3585" width="72.28515625" customWidth="1"/>
    <col min="3586" max="3586" width="28" customWidth="1"/>
    <col min="3840" max="3840" width="5.7109375" customWidth="1"/>
    <col min="3841" max="3841" width="72.28515625" customWidth="1"/>
    <col min="3842" max="3842" width="28" customWidth="1"/>
    <col min="4096" max="4096" width="5.7109375" customWidth="1"/>
    <col min="4097" max="4097" width="72.28515625" customWidth="1"/>
    <col min="4098" max="4098" width="28" customWidth="1"/>
    <col min="4352" max="4352" width="5.7109375" customWidth="1"/>
    <col min="4353" max="4353" width="72.28515625" customWidth="1"/>
    <col min="4354" max="4354" width="28" customWidth="1"/>
    <col min="4608" max="4608" width="5.7109375" customWidth="1"/>
    <col min="4609" max="4609" width="72.28515625" customWidth="1"/>
    <col min="4610" max="4610" width="28" customWidth="1"/>
    <col min="4864" max="4864" width="5.7109375" customWidth="1"/>
    <col min="4865" max="4865" width="72.28515625" customWidth="1"/>
    <col min="4866" max="4866" width="28" customWidth="1"/>
    <col min="5120" max="5120" width="5.7109375" customWidth="1"/>
    <col min="5121" max="5121" width="72.28515625" customWidth="1"/>
    <col min="5122" max="5122" width="28" customWidth="1"/>
    <col min="5376" max="5376" width="5.7109375" customWidth="1"/>
    <col min="5377" max="5377" width="72.28515625" customWidth="1"/>
    <col min="5378" max="5378" width="28" customWidth="1"/>
    <col min="5632" max="5632" width="5.7109375" customWidth="1"/>
    <col min="5633" max="5633" width="72.28515625" customWidth="1"/>
    <col min="5634" max="5634" width="28" customWidth="1"/>
    <col min="5888" max="5888" width="5.7109375" customWidth="1"/>
    <col min="5889" max="5889" width="72.28515625" customWidth="1"/>
    <col min="5890" max="5890" width="28" customWidth="1"/>
    <col min="6144" max="6144" width="5.7109375" customWidth="1"/>
    <col min="6145" max="6145" width="72.28515625" customWidth="1"/>
    <col min="6146" max="6146" width="28" customWidth="1"/>
    <col min="6400" max="6400" width="5.7109375" customWidth="1"/>
    <col min="6401" max="6401" width="72.28515625" customWidth="1"/>
    <col min="6402" max="6402" width="28" customWidth="1"/>
    <col min="6656" max="6656" width="5.7109375" customWidth="1"/>
    <col min="6657" max="6657" width="72.28515625" customWidth="1"/>
    <col min="6658" max="6658" width="28" customWidth="1"/>
    <col min="6912" max="6912" width="5.7109375" customWidth="1"/>
    <col min="6913" max="6913" width="72.28515625" customWidth="1"/>
    <col min="6914" max="6914" width="28" customWidth="1"/>
    <col min="7168" max="7168" width="5.7109375" customWidth="1"/>
    <col min="7169" max="7169" width="72.28515625" customWidth="1"/>
    <col min="7170" max="7170" width="28" customWidth="1"/>
    <col min="7424" max="7424" width="5.7109375" customWidth="1"/>
    <col min="7425" max="7425" width="72.28515625" customWidth="1"/>
    <col min="7426" max="7426" width="28" customWidth="1"/>
    <col min="7680" max="7680" width="5.7109375" customWidth="1"/>
    <col min="7681" max="7681" width="72.28515625" customWidth="1"/>
    <col min="7682" max="7682" width="28" customWidth="1"/>
    <col min="7936" max="7936" width="5.7109375" customWidth="1"/>
    <col min="7937" max="7937" width="72.28515625" customWidth="1"/>
    <col min="7938" max="7938" width="28" customWidth="1"/>
    <col min="8192" max="8192" width="5.7109375" customWidth="1"/>
    <col min="8193" max="8193" width="72.28515625" customWidth="1"/>
    <col min="8194" max="8194" width="28" customWidth="1"/>
    <col min="8448" max="8448" width="5.7109375" customWidth="1"/>
    <col min="8449" max="8449" width="72.28515625" customWidth="1"/>
    <col min="8450" max="8450" width="28" customWidth="1"/>
    <col min="8704" max="8704" width="5.7109375" customWidth="1"/>
    <col min="8705" max="8705" width="72.28515625" customWidth="1"/>
    <col min="8706" max="8706" width="28" customWidth="1"/>
    <col min="8960" max="8960" width="5.7109375" customWidth="1"/>
    <col min="8961" max="8961" width="72.28515625" customWidth="1"/>
    <col min="8962" max="8962" width="28" customWidth="1"/>
    <col min="9216" max="9216" width="5.7109375" customWidth="1"/>
    <col min="9217" max="9217" width="72.28515625" customWidth="1"/>
    <col min="9218" max="9218" width="28" customWidth="1"/>
    <col min="9472" max="9472" width="5.7109375" customWidth="1"/>
    <col min="9473" max="9473" width="72.28515625" customWidth="1"/>
    <col min="9474" max="9474" width="28" customWidth="1"/>
    <col min="9728" max="9728" width="5.7109375" customWidth="1"/>
    <col min="9729" max="9729" width="72.28515625" customWidth="1"/>
    <col min="9730" max="9730" width="28" customWidth="1"/>
    <col min="9984" max="9984" width="5.7109375" customWidth="1"/>
    <col min="9985" max="9985" width="72.28515625" customWidth="1"/>
    <col min="9986" max="9986" width="28" customWidth="1"/>
    <col min="10240" max="10240" width="5.7109375" customWidth="1"/>
    <col min="10241" max="10241" width="72.28515625" customWidth="1"/>
    <col min="10242" max="10242" width="28" customWidth="1"/>
    <col min="10496" max="10496" width="5.7109375" customWidth="1"/>
    <col min="10497" max="10497" width="72.28515625" customWidth="1"/>
    <col min="10498" max="10498" width="28" customWidth="1"/>
    <col min="10752" max="10752" width="5.7109375" customWidth="1"/>
    <col min="10753" max="10753" width="72.28515625" customWidth="1"/>
    <col min="10754" max="10754" width="28" customWidth="1"/>
    <col min="11008" max="11008" width="5.7109375" customWidth="1"/>
    <col min="11009" max="11009" width="72.28515625" customWidth="1"/>
    <col min="11010" max="11010" width="28" customWidth="1"/>
    <col min="11264" max="11264" width="5.7109375" customWidth="1"/>
    <col min="11265" max="11265" width="72.28515625" customWidth="1"/>
    <col min="11266" max="11266" width="28" customWidth="1"/>
    <col min="11520" max="11520" width="5.7109375" customWidth="1"/>
    <col min="11521" max="11521" width="72.28515625" customWidth="1"/>
    <col min="11522" max="11522" width="28" customWidth="1"/>
    <col min="11776" max="11776" width="5.7109375" customWidth="1"/>
    <col min="11777" max="11777" width="72.28515625" customWidth="1"/>
    <col min="11778" max="11778" width="28" customWidth="1"/>
    <col min="12032" max="12032" width="5.7109375" customWidth="1"/>
    <col min="12033" max="12033" width="72.28515625" customWidth="1"/>
    <col min="12034" max="12034" width="28" customWidth="1"/>
    <col min="12288" max="12288" width="5.7109375" customWidth="1"/>
    <col min="12289" max="12289" width="72.28515625" customWidth="1"/>
    <col min="12290" max="12290" width="28" customWidth="1"/>
    <col min="12544" max="12544" width="5.7109375" customWidth="1"/>
    <col min="12545" max="12545" width="72.28515625" customWidth="1"/>
    <col min="12546" max="12546" width="28" customWidth="1"/>
    <col min="12800" max="12800" width="5.7109375" customWidth="1"/>
    <col min="12801" max="12801" width="72.28515625" customWidth="1"/>
    <col min="12802" max="12802" width="28" customWidth="1"/>
    <col min="13056" max="13056" width="5.7109375" customWidth="1"/>
    <col min="13057" max="13057" width="72.28515625" customWidth="1"/>
    <col min="13058" max="13058" width="28" customWidth="1"/>
    <col min="13312" max="13312" width="5.7109375" customWidth="1"/>
    <col min="13313" max="13313" width="72.28515625" customWidth="1"/>
    <col min="13314" max="13314" width="28" customWidth="1"/>
    <col min="13568" max="13568" width="5.7109375" customWidth="1"/>
    <col min="13569" max="13569" width="72.28515625" customWidth="1"/>
    <col min="13570" max="13570" width="28" customWidth="1"/>
    <col min="13824" max="13824" width="5.7109375" customWidth="1"/>
    <col min="13825" max="13825" width="72.28515625" customWidth="1"/>
    <col min="13826" max="13826" width="28" customWidth="1"/>
    <col min="14080" max="14080" width="5.7109375" customWidth="1"/>
    <col min="14081" max="14081" width="72.28515625" customWidth="1"/>
    <col min="14082" max="14082" width="28" customWidth="1"/>
    <col min="14336" max="14336" width="5.7109375" customWidth="1"/>
    <col min="14337" max="14337" width="72.28515625" customWidth="1"/>
    <col min="14338" max="14338" width="28" customWidth="1"/>
    <col min="14592" max="14592" width="5.7109375" customWidth="1"/>
    <col min="14593" max="14593" width="72.28515625" customWidth="1"/>
    <col min="14594" max="14594" width="28" customWidth="1"/>
    <col min="14848" max="14848" width="5.7109375" customWidth="1"/>
    <col min="14849" max="14849" width="72.28515625" customWidth="1"/>
    <col min="14850" max="14850" width="28" customWidth="1"/>
    <col min="15104" max="15104" width="5.7109375" customWidth="1"/>
    <col min="15105" max="15105" width="72.28515625" customWidth="1"/>
    <col min="15106" max="15106" width="28" customWidth="1"/>
    <col min="15360" max="15360" width="5.7109375" customWidth="1"/>
    <col min="15361" max="15361" width="72.28515625" customWidth="1"/>
    <col min="15362" max="15362" width="28" customWidth="1"/>
    <col min="15616" max="15616" width="5.7109375" customWidth="1"/>
    <col min="15617" max="15617" width="72.28515625" customWidth="1"/>
    <col min="15618" max="15618" width="28" customWidth="1"/>
    <col min="15872" max="15872" width="5.7109375" customWidth="1"/>
    <col min="15873" max="15873" width="72.28515625" customWidth="1"/>
    <col min="15874" max="15874" width="28" customWidth="1"/>
    <col min="16128" max="16128" width="5.7109375" customWidth="1"/>
    <col min="16129" max="16129" width="72.28515625" customWidth="1"/>
    <col min="16130" max="16130" width="28" customWidth="1"/>
  </cols>
  <sheetData>
    <row r="1" spans="1:5" ht="54.6" customHeight="1" x14ac:dyDescent="0.25">
      <c r="C1" s="3"/>
      <c r="D1" s="165" t="s">
        <v>521</v>
      </c>
      <c r="E1" s="165"/>
    </row>
    <row r="2" spans="1:5" s="5" customFormat="1" ht="33.6" customHeight="1" x14ac:dyDescent="0.2">
      <c r="A2" s="168" t="s">
        <v>522</v>
      </c>
      <c r="B2" s="168"/>
      <c r="C2" s="168"/>
      <c r="D2" s="168"/>
      <c r="E2" s="168"/>
    </row>
    <row r="3" spans="1:5" s="5" customFormat="1" ht="15.75" x14ac:dyDescent="0.2">
      <c r="A3" s="33"/>
      <c r="B3" s="33"/>
      <c r="C3" s="48" t="s">
        <v>112</v>
      </c>
    </row>
    <row r="4" spans="1:5" s="5" customFormat="1" ht="31.5" x14ac:dyDescent="0.25">
      <c r="A4" s="99" t="s">
        <v>94</v>
      </c>
      <c r="B4" s="100" t="s">
        <v>95</v>
      </c>
      <c r="C4" s="94" t="s">
        <v>96</v>
      </c>
      <c r="D4" s="94" t="s">
        <v>181</v>
      </c>
      <c r="E4" s="21" t="s">
        <v>183</v>
      </c>
    </row>
    <row r="5" spans="1:5" s="5" customFormat="1" ht="15.75" x14ac:dyDescent="0.25">
      <c r="A5" s="49"/>
      <c r="B5" s="95" t="s">
        <v>97</v>
      </c>
      <c r="C5" s="36">
        <f>C6</f>
        <v>180672</v>
      </c>
      <c r="D5" s="36">
        <f>D6</f>
        <v>180672</v>
      </c>
      <c r="E5" s="101">
        <f>D5/C5*100</f>
        <v>100</v>
      </c>
    </row>
    <row r="6" spans="1:5" s="5" customFormat="1" ht="15.75" x14ac:dyDescent="0.25">
      <c r="A6" s="53" t="s">
        <v>98</v>
      </c>
      <c r="B6" s="96" t="s">
        <v>110</v>
      </c>
      <c r="C6" s="36">
        <f>C8+C9</f>
        <v>180672</v>
      </c>
      <c r="D6" s="36">
        <f>D8+D9</f>
        <v>180672</v>
      </c>
      <c r="E6" s="101">
        <f t="shared" ref="E6:E9" si="0">D6/C6*100</f>
        <v>100</v>
      </c>
    </row>
    <row r="7" spans="1:5" s="5" customFormat="1" ht="15.75" x14ac:dyDescent="0.25">
      <c r="A7" s="54"/>
      <c r="B7" s="97" t="s">
        <v>100</v>
      </c>
      <c r="C7" s="36"/>
      <c r="D7" s="56"/>
      <c r="E7" s="101"/>
    </row>
    <row r="8" spans="1:5" s="5" customFormat="1" ht="97.5" customHeight="1" x14ac:dyDescent="0.25">
      <c r="A8" s="54" t="s">
        <v>101</v>
      </c>
      <c r="B8" s="98" t="s">
        <v>153</v>
      </c>
      <c r="C8" s="42">
        <v>96960</v>
      </c>
      <c r="D8" s="42">
        <v>96960</v>
      </c>
      <c r="E8" s="101">
        <f t="shared" si="0"/>
        <v>100</v>
      </c>
    </row>
    <row r="9" spans="1:5" s="5" customFormat="1" ht="47.25" x14ac:dyDescent="0.25">
      <c r="A9" s="55" t="s">
        <v>108</v>
      </c>
      <c r="B9" s="98" t="s">
        <v>158</v>
      </c>
      <c r="C9" s="42">
        <v>83712</v>
      </c>
      <c r="D9" s="42">
        <v>83712</v>
      </c>
      <c r="E9" s="101">
        <f t="shared" si="0"/>
        <v>100</v>
      </c>
    </row>
  </sheetData>
  <mergeCells count="2">
    <mergeCell ref="D1:E1"/>
    <mergeCell ref="A2:E2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4"/>
  <sheetViews>
    <sheetView zoomScaleNormal="100" workbookViewId="0">
      <selection activeCell="E13" sqref="E13"/>
    </sheetView>
  </sheetViews>
  <sheetFormatPr defaultRowHeight="15" x14ac:dyDescent="0.25"/>
  <cols>
    <col min="1" max="1" width="50.7109375" style="1" customWidth="1"/>
    <col min="2" max="2" width="8.28515625" style="1" customWidth="1"/>
    <col min="3" max="3" width="24.140625" style="1" customWidth="1"/>
    <col min="4" max="5" width="19.7109375" style="1" customWidth="1"/>
    <col min="6" max="6" width="11.140625" style="1" customWidth="1"/>
    <col min="7" max="255" width="8.85546875" style="1"/>
    <col min="256" max="256" width="50.7109375" style="1" customWidth="1"/>
    <col min="257" max="257" width="8.28515625" style="1" customWidth="1"/>
    <col min="258" max="258" width="24.140625" style="1" customWidth="1"/>
    <col min="259" max="259" width="21.28515625" style="1" customWidth="1"/>
    <col min="260" max="261" width="22" style="1" customWidth="1"/>
    <col min="262" max="511" width="8.85546875" style="1"/>
    <col min="512" max="512" width="50.7109375" style="1" customWidth="1"/>
    <col min="513" max="513" width="8.28515625" style="1" customWidth="1"/>
    <col min="514" max="514" width="24.140625" style="1" customWidth="1"/>
    <col min="515" max="515" width="21.28515625" style="1" customWidth="1"/>
    <col min="516" max="517" width="22" style="1" customWidth="1"/>
    <col min="518" max="767" width="8.85546875" style="1"/>
    <col min="768" max="768" width="50.7109375" style="1" customWidth="1"/>
    <col min="769" max="769" width="8.28515625" style="1" customWidth="1"/>
    <col min="770" max="770" width="24.140625" style="1" customWidth="1"/>
    <col min="771" max="771" width="21.28515625" style="1" customWidth="1"/>
    <col min="772" max="773" width="22" style="1" customWidth="1"/>
    <col min="774" max="1023" width="8.85546875" style="1"/>
    <col min="1024" max="1024" width="50.7109375" style="1" customWidth="1"/>
    <col min="1025" max="1025" width="8.28515625" style="1" customWidth="1"/>
    <col min="1026" max="1026" width="24.140625" style="1" customWidth="1"/>
    <col min="1027" max="1027" width="21.28515625" style="1" customWidth="1"/>
    <col min="1028" max="1029" width="22" style="1" customWidth="1"/>
    <col min="1030" max="1279" width="8.85546875" style="1"/>
    <col min="1280" max="1280" width="50.7109375" style="1" customWidth="1"/>
    <col min="1281" max="1281" width="8.28515625" style="1" customWidth="1"/>
    <col min="1282" max="1282" width="24.140625" style="1" customWidth="1"/>
    <col min="1283" max="1283" width="21.28515625" style="1" customWidth="1"/>
    <col min="1284" max="1285" width="22" style="1" customWidth="1"/>
    <col min="1286" max="1535" width="8.85546875" style="1"/>
    <col min="1536" max="1536" width="50.7109375" style="1" customWidth="1"/>
    <col min="1537" max="1537" width="8.28515625" style="1" customWidth="1"/>
    <col min="1538" max="1538" width="24.140625" style="1" customWidth="1"/>
    <col min="1539" max="1539" width="21.28515625" style="1" customWidth="1"/>
    <col min="1540" max="1541" width="22" style="1" customWidth="1"/>
    <col min="1542" max="1791" width="8.85546875" style="1"/>
    <col min="1792" max="1792" width="50.7109375" style="1" customWidth="1"/>
    <col min="1793" max="1793" width="8.28515625" style="1" customWidth="1"/>
    <col min="1794" max="1794" width="24.140625" style="1" customWidth="1"/>
    <col min="1795" max="1795" width="21.28515625" style="1" customWidth="1"/>
    <col min="1796" max="1797" width="22" style="1" customWidth="1"/>
    <col min="1798" max="2047" width="8.85546875" style="1"/>
    <col min="2048" max="2048" width="50.7109375" style="1" customWidth="1"/>
    <col min="2049" max="2049" width="8.28515625" style="1" customWidth="1"/>
    <col min="2050" max="2050" width="24.140625" style="1" customWidth="1"/>
    <col min="2051" max="2051" width="21.28515625" style="1" customWidth="1"/>
    <col min="2052" max="2053" width="22" style="1" customWidth="1"/>
    <col min="2054" max="2303" width="8.85546875" style="1"/>
    <col min="2304" max="2304" width="50.7109375" style="1" customWidth="1"/>
    <col min="2305" max="2305" width="8.28515625" style="1" customWidth="1"/>
    <col min="2306" max="2306" width="24.140625" style="1" customWidth="1"/>
    <col min="2307" max="2307" width="21.28515625" style="1" customWidth="1"/>
    <col min="2308" max="2309" width="22" style="1" customWidth="1"/>
    <col min="2310" max="2559" width="8.85546875" style="1"/>
    <col min="2560" max="2560" width="50.7109375" style="1" customWidth="1"/>
    <col min="2561" max="2561" width="8.28515625" style="1" customWidth="1"/>
    <col min="2562" max="2562" width="24.140625" style="1" customWidth="1"/>
    <col min="2563" max="2563" width="21.28515625" style="1" customWidth="1"/>
    <col min="2564" max="2565" width="22" style="1" customWidth="1"/>
    <col min="2566" max="2815" width="8.85546875" style="1"/>
    <col min="2816" max="2816" width="50.7109375" style="1" customWidth="1"/>
    <col min="2817" max="2817" width="8.28515625" style="1" customWidth="1"/>
    <col min="2818" max="2818" width="24.140625" style="1" customWidth="1"/>
    <col min="2819" max="2819" width="21.28515625" style="1" customWidth="1"/>
    <col min="2820" max="2821" width="22" style="1" customWidth="1"/>
    <col min="2822" max="3071" width="8.85546875" style="1"/>
    <col min="3072" max="3072" width="50.7109375" style="1" customWidth="1"/>
    <col min="3073" max="3073" width="8.28515625" style="1" customWidth="1"/>
    <col min="3074" max="3074" width="24.140625" style="1" customWidth="1"/>
    <col min="3075" max="3075" width="21.28515625" style="1" customWidth="1"/>
    <col min="3076" max="3077" width="22" style="1" customWidth="1"/>
    <col min="3078" max="3327" width="8.85546875" style="1"/>
    <col min="3328" max="3328" width="50.7109375" style="1" customWidth="1"/>
    <col min="3329" max="3329" width="8.28515625" style="1" customWidth="1"/>
    <col min="3330" max="3330" width="24.140625" style="1" customWidth="1"/>
    <col min="3331" max="3331" width="21.28515625" style="1" customWidth="1"/>
    <col min="3332" max="3333" width="22" style="1" customWidth="1"/>
    <col min="3334" max="3583" width="8.85546875" style="1"/>
    <col min="3584" max="3584" width="50.7109375" style="1" customWidth="1"/>
    <col min="3585" max="3585" width="8.28515625" style="1" customWidth="1"/>
    <col min="3586" max="3586" width="24.140625" style="1" customWidth="1"/>
    <col min="3587" max="3587" width="21.28515625" style="1" customWidth="1"/>
    <col min="3588" max="3589" width="22" style="1" customWidth="1"/>
    <col min="3590" max="3839" width="8.85546875" style="1"/>
    <col min="3840" max="3840" width="50.7109375" style="1" customWidth="1"/>
    <col min="3841" max="3841" width="8.28515625" style="1" customWidth="1"/>
    <col min="3842" max="3842" width="24.140625" style="1" customWidth="1"/>
    <col min="3843" max="3843" width="21.28515625" style="1" customWidth="1"/>
    <col min="3844" max="3845" width="22" style="1" customWidth="1"/>
    <col min="3846" max="4095" width="8.85546875" style="1"/>
    <col min="4096" max="4096" width="50.7109375" style="1" customWidth="1"/>
    <col min="4097" max="4097" width="8.28515625" style="1" customWidth="1"/>
    <col min="4098" max="4098" width="24.140625" style="1" customWidth="1"/>
    <col min="4099" max="4099" width="21.28515625" style="1" customWidth="1"/>
    <col min="4100" max="4101" width="22" style="1" customWidth="1"/>
    <col min="4102" max="4351" width="8.85546875" style="1"/>
    <col min="4352" max="4352" width="50.7109375" style="1" customWidth="1"/>
    <col min="4353" max="4353" width="8.28515625" style="1" customWidth="1"/>
    <col min="4354" max="4354" width="24.140625" style="1" customWidth="1"/>
    <col min="4355" max="4355" width="21.28515625" style="1" customWidth="1"/>
    <col min="4356" max="4357" width="22" style="1" customWidth="1"/>
    <col min="4358" max="4607" width="8.85546875" style="1"/>
    <col min="4608" max="4608" width="50.7109375" style="1" customWidth="1"/>
    <col min="4609" max="4609" width="8.28515625" style="1" customWidth="1"/>
    <col min="4610" max="4610" width="24.140625" style="1" customWidth="1"/>
    <col min="4611" max="4611" width="21.28515625" style="1" customWidth="1"/>
    <col min="4612" max="4613" width="22" style="1" customWidth="1"/>
    <col min="4614" max="4863" width="8.85546875" style="1"/>
    <col min="4864" max="4864" width="50.7109375" style="1" customWidth="1"/>
    <col min="4865" max="4865" width="8.28515625" style="1" customWidth="1"/>
    <col min="4866" max="4866" width="24.140625" style="1" customWidth="1"/>
    <col min="4867" max="4867" width="21.28515625" style="1" customWidth="1"/>
    <col min="4868" max="4869" width="22" style="1" customWidth="1"/>
    <col min="4870" max="5119" width="8.85546875" style="1"/>
    <col min="5120" max="5120" width="50.7109375" style="1" customWidth="1"/>
    <col min="5121" max="5121" width="8.28515625" style="1" customWidth="1"/>
    <col min="5122" max="5122" width="24.140625" style="1" customWidth="1"/>
    <col min="5123" max="5123" width="21.28515625" style="1" customWidth="1"/>
    <col min="5124" max="5125" width="22" style="1" customWidth="1"/>
    <col min="5126" max="5375" width="8.85546875" style="1"/>
    <col min="5376" max="5376" width="50.7109375" style="1" customWidth="1"/>
    <col min="5377" max="5377" width="8.28515625" style="1" customWidth="1"/>
    <col min="5378" max="5378" width="24.140625" style="1" customWidth="1"/>
    <col min="5379" max="5379" width="21.28515625" style="1" customWidth="1"/>
    <col min="5380" max="5381" width="22" style="1" customWidth="1"/>
    <col min="5382" max="5631" width="8.85546875" style="1"/>
    <col min="5632" max="5632" width="50.7109375" style="1" customWidth="1"/>
    <col min="5633" max="5633" width="8.28515625" style="1" customWidth="1"/>
    <col min="5634" max="5634" width="24.140625" style="1" customWidth="1"/>
    <col min="5635" max="5635" width="21.28515625" style="1" customWidth="1"/>
    <col min="5636" max="5637" width="22" style="1" customWidth="1"/>
    <col min="5638" max="5887" width="8.85546875" style="1"/>
    <col min="5888" max="5888" width="50.7109375" style="1" customWidth="1"/>
    <col min="5889" max="5889" width="8.28515625" style="1" customWidth="1"/>
    <col min="5890" max="5890" width="24.140625" style="1" customWidth="1"/>
    <col min="5891" max="5891" width="21.28515625" style="1" customWidth="1"/>
    <col min="5892" max="5893" width="22" style="1" customWidth="1"/>
    <col min="5894" max="6143" width="8.85546875" style="1"/>
    <col min="6144" max="6144" width="50.7109375" style="1" customWidth="1"/>
    <col min="6145" max="6145" width="8.28515625" style="1" customWidth="1"/>
    <col min="6146" max="6146" width="24.140625" style="1" customWidth="1"/>
    <col min="6147" max="6147" width="21.28515625" style="1" customWidth="1"/>
    <col min="6148" max="6149" width="22" style="1" customWidth="1"/>
    <col min="6150" max="6399" width="8.85546875" style="1"/>
    <col min="6400" max="6400" width="50.7109375" style="1" customWidth="1"/>
    <col min="6401" max="6401" width="8.28515625" style="1" customWidth="1"/>
    <col min="6402" max="6402" width="24.140625" style="1" customWidth="1"/>
    <col min="6403" max="6403" width="21.28515625" style="1" customWidth="1"/>
    <col min="6404" max="6405" width="22" style="1" customWidth="1"/>
    <col min="6406" max="6655" width="8.85546875" style="1"/>
    <col min="6656" max="6656" width="50.7109375" style="1" customWidth="1"/>
    <col min="6657" max="6657" width="8.28515625" style="1" customWidth="1"/>
    <col min="6658" max="6658" width="24.140625" style="1" customWidth="1"/>
    <col min="6659" max="6659" width="21.28515625" style="1" customWidth="1"/>
    <col min="6660" max="6661" width="22" style="1" customWidth="1"/>
    <col min="6662" max="6911" width="8.85546875" style="1"/>
    <col min="6912" max="6912" width="50.7109375" style="1" customWidth="1"/>
    <col min="6913" max="6913" width="8.28515625" style="1" customWidth="1"/>
    <col min="6914" max="6914" width="24.140625" style="1" customWidth="1"/>
    <col min="6915" max="6915" width="21.28515625" style="1" customWidth="1"/>
    <col min="6916" max="6917" width="22" style="1" customWidth="1"/>
    <col min="6918" max="7167" width="8.85546875" style="1"/>
    <col min="7168" max="7168" width="50.7109375" style="1" customWidth="1"/>
    <col min="7169" max="7169" width="8.28515625" style="1" customWidth="1"/>
    <col min="7170" max="7170" width="24.140625" style="1" customWidth="1"/>
    <col min="7171" max="7171" width="21.28515625" style="1" customWidth="1"/>
    <col min="7172" max="7173" width="22" style="1" customWidth="1"/>
    <col min="7174" max="7423" width="8.85546875" style="1"/>
    <col min="7424" max="7424" width="50.7109375" style="1" customWidth="1"/>
    <col min="7425" max="7425" width="8.28515625" style="1" customWidth="1"/>
    <col min="7426" max="7426" width="24.140625" style="1" customWidth="1"/>
    <col min="7427" max="7427" width="21.28515625" style="1" customWidth="1"/>
    <col min="7428" max="7429" width="22" style="1" customWidth="1"/>
    <col min="7430" max="7679" width="8.85546875" style="1"/>
    <col min="7680" max="7680" width="50.7109375" style="1" customWidth="1"/>
    <col min="7681" max="7681" width="8.28515625" style="1" customWidth="1"/>
    <col min="7682" max="7682" width="24.140625" style="1" customWidth="1"/>
    <col min="7683" max="7683" width="21.28515625" style="1" customWidth="1"/>
    <col min="7684" max="7685" width="22" style="1" customWidth="1"/>
    <col min="7686" max="7935" width="8.85546875" style="1"/>
    <col min="7936" max="7936" width="50.7109375" style="1" customWidth="1"/>
    <col min="7937" max="7937" width="8.28515625" style="1" customWidth="1"/>
    <col min="7938" max="7938" width="24.140625" style="1" customWidth="1"/>
    <col min="7939" max="7939" width="21.28515625" style="1" customWidth="1"/>
    <col min="7940" max="7941" width="22" style="1" customWidth="1"/>
    <col min="7942" max="8191" width="8.85546875" style="1"/>
    <col min="8192" max="8192" width="50.7109375" style="1" customWidth="1"/>
    <col min="8193" max="8193" width="8.28515625" style="1" customWidth="1"/>
    <col min="8194" max="8194" width="24.140625" style="1" customWidth="1"/>
    <col min="8195" max="8195" width="21.28515625" style="1" customWidth="1"/>
    <col min="8196" max="8197" width="22" style="1" customWidth="1"/>
    <col min="8198" max="8447" width="8.85546875" style="1"/>
    <col min="8448" max="8448" width="50.7109375" style="1" customWidth="1"/>
    <col min="8449" max="8449" width="8.28515625" style="1" customWidth="1"/>
    <col min="8450" max="8450" width="24.140625" style="1" customWidth="1"/>
    <col min="8451" max="8451" width="21.28515625" style="1" customWidth="1"/>
    <col min="8452" max="8453" width="22" style="1" customWidth="1"/>
    <col min="8454" max="8703" width="8.85546875" style="1"/>
    <col min="8704" max="8704" width="50.7109375" style="1" customWidth="1"/>
    <col min="8705" max="8705" width="8.28515625" style="1" customWidth="1"/>
    <col min="8706" max="8706" width="24.140625" style="1" customWidth="1"/>
    <col min="8707" max="8707" width="21.28515625" style="1" customWidth="1"/>
    <col min="8708" max="8709" width="22" style="1" customWidth="1"/>
    <col min="8710" max="8959" width="8.85546875" style="1"/>
    <col min="8960" max="8960" width="50.7109375" style="1" customWidth="1"/>
    <col min="8961" max="8961" width="8.28515625" style="1" customWidth="1"/>
    <col min="8962" max="8962" width="24.140625" style="1" customWidth="1"/>
    <col min="8963" max="8963" width="21.28515625" style="1" customWidth="1"/>
    <col min="8964" max="8965" width="22" style="1" customWidth="1"/>
    <col min="8966" max="9215" width="8.85546875" style="1"/>
    <col min="9216" max="9216" width="50.7109375" style="1" customWidth="1"/>
    <col min="9217" max="9217" width="8.28515625" style="1" customWidth="1"/>
    <col min="9218" max="9218" width="24.140625" style="1" customWidth="1"/>
    <col min="9219" max="9219" width="21.28515625" style="1" customWidth="1"/>
    <col min="9220" max="9221" width="22" style="1" customWidth="1"/>
    <col min="9222" max="9471" width="8.85546875" style="1"/>
    <col min="9472" max="9472" width="50.7109375" style="1" customWidth="1"/>
    <col min="9473" max="9473" width="8.28515625" style="1" customWidth="1"/>
    <col min="9474" max="9474" width="24.140625" style="1" customWidth="1"/>
    <col min="9475" max="9475" width="21.28515625" style="1" customWidth="1"/>
    <col min="9476" max="9477" width="22" style="1" customWidth="1"/>
    <col min="9478" max="9727" width="8.85546875" style="1"/>
    <col min="9728" max="9728" width="50.7109375" style="1" customWidth="1"/>
    <col min="9729" max="9729" width="8.28515625" style="1" customWidth="1"/>
    <col min="9730" max="9730" width="24.140625" style="1" customWidth="1"/>
    <col min="9731" max="9731" width="21.28515625" style="1" customWidth="1"/>
    <col min="9732" max="9733" width="22" style="1" customWidth="1"/>
    <col min="9734" max="9983" width="8.85546875" style="1"/>
    <col min="9984" max="9984" width="50.7109375" style="1" customWidth="1"/>
    <col min="9985" max="9985" width="8.28515625" style="1" customWidth="1"/>
    <col min="9986" max="9986" width="24.140625" style="1" customWidth="1"/>
    <col min="9987" max="9987" width="21.28515625" style="1" customWidth="1"/>
    <col min="9988" max="9989" width="22" style="1" customWidth="1"/>
    <col min="9990" max="10239" width="8.85546875" style="1"/>
    <col min="10240" max="10240" width="50.7109375" style="1" customWidth="1"/>
    <col min="10241" max="10241" width="8.28515625" style="1" customWidth="1"/>
    <col min="10242" max="10242" width="24.140625" style="1" customWidth="1"/>
    <col min="10243" max="10243" width="21.28515625" style="1" customWidth="1"/>
    <col min="10244" max="10245" width="22" style="1" customWidth="1"/>
    <col min="10246" max="10495" width="8.85546875" style="1"/>
    <col min="10496" max="10496" width="50.7109375" style="1" customWidth="1"/>
    <col min="10497" max="10497" width="8.28515625" style="1" customWidth="1"/>
    <col min="10498" max="10498" width="24.140625" style="1" customWidth="1"/>
    <col min="10499" max="10499" width="21.28515625" style="1" customWidth="1"/>
    <col min="10500" max="10501" width="22" style="1" customWidth="1"/>
    <col min="10502" max="10751" width="8.85546875" style="1"/>
    <col min="10752" max="10752" width="50.7109375" style="1" customWidth="1"/>
    <col min="10753" max="10753" width="8.28515625" style="1" customWidth="1"/>
    <col min="10754" max="10754" width="24.140625" style="1" customWidth="1"/>
    <col min="10755" max="10755" width="21.28515625" style="1" customWidth="1"/>
    <col min="10756" max="10757" width="22" style="1" customWidth="1"/>
    <col min="10758" max="11007" width="8.85546875" style="1"/>
    <col min="11008" max="11008" width="50.7109375" style="1" customWidth="1"/>
    <col min="11009" max="11009" width="8.28515625" style="1" customWidth="1"/>
    <col min="11010" max="11010" width="24.140625" style="1" customWidth="1"/>
    <col min="11011" max="11011" width="21.28515625" style="1" customWidth="1"/>
    <col min="11012" max="11013" width="22" style="1" customWidth="1"/>
    <col min="11014" max="11263" width="8.85546875" style="1"/>
    <col min="11264" max="11264" width="50.7109375" style="1" customWidth="1"/>
    <col min="11265" max="11265" width="8.28515625" style="1" customWidth="1"/>
    <col min="11266" max="11266" width="24.140625" style="1" customWidth="1"/>
    <col min="11267" max="11267" width="21.28515625" style="1" customWidth="1"/>
    <col min="11268" max="11269" width="22" style="1" customWidth="1"/>
    <col min="11270" max="11519" width="8.85546875" style="1"/>
    <col min="11520" max="11520" width="50.7109375" style="1" customWidth="1"/>
    <col min="11521" max="11521" width="8.28515625" style="1" customWidth="1"/>
    <col min="11522" max="11522" width="24.140625" style="1" customWidth="1"/>
    <col min="11523" max="11523" width="21.28515625" style="1" customWidth="1"/>
    <col min="11524" max="11525" width="22" style="1" customWidth="1"/>
    <col min="11526" max="11775" width="8.85546875" style="1"/>
    <col min="11776" max="11776" width="50.7109375" style="1" customWidth="1"/>
    <col min="11777" max="11777" width="8.28515625" style="1" customWidth="1"/>
    <col min="11778" max="11778" width="24.140625" style="1" customWidth="1"/>
    <col min="11779" max="11779" width="21.28515625" style="1" customWidth="1"/>
    <col min="11780" max="11781" width="22" style="1" customWidth="1"/>
    <col min="11782" max="12031" width="8.85546875" style="1"/>
    <col min="12032" max="12032" width="50.7109375" style="1" customWidth="1"/>
    <col min="12033" max="12033" width="8.28515625" style="1" customWidth="1"/>
    <col min="12034" max="12034" width="24.140625" style="1" customWidth="1"/>
    <col min="12035" max="12035" width="21.28515625" style="1" customWidth="1"/>
    <col min="12036" max="12037" width="22" style="1" customWidth="1"/>
    <col min="12038" max="12287" width="8.85546875" style="1"/>
    <col min="12288" max="12288" width="50.7109375" style="1" customWidth="1"/>
    <col min="12289" max="12289" width="8.28515625" style="1" customWidth="1"/>
    <col min="12290" max="12290" width="24.140625" style="1" customWidth="1"/>
    <col min="12291" max="12291" width="21.28515625" style="1" customWidth="1"/>
    <col min="12292" max="12293" width="22" style="1" customWidth="1"/>
    <col min="12294" max="12543" width="8.85546875" style="1"/>
    <col min="12544" max="12544" width="50.7109375" style="1" customWidth="1"/>
    <col min="12545" max="12545" width="8.28515625" style="1" customWidth="1"/>
    <col min="12546" max="12546" width="24.140625" style="1" customWidth="1"/>
    <col min="12547" max="12547" width="21.28515625" style="1" customWidth="1"/>
    <col min="12548" max="12549" width="22" style="1" customWidth="1"/>
    <col min="12550" max="12799" width="8.85546875" style="1"/>
    <col min="12800" max="12800" width="50.7109375" style="1" customWidth="1"/>
    <col min="12801" max="12801" width="8.28515625" style="1" customWidth="1"/>
    <col min="12802" max="12802" width="24.140625" style="1" customWidth="1"/>
    <col min="12803" max="12803" width="21.28515625" style="1" customWidth="1"/>
    <col min="12804" max="12805" width="22" style="1" customWidth="1"/>
    <col min="12806" max="13055" width="8.85546875" style="1"/>
    <col min="13056" max="13056" width="50.7109375" style="1" customWidth="1"/>
    <col min="13057" max="13057" width="8.28515625" style="1" customWidth="1"/>
    <col min="13058" max="13058" width="24.140625" style="1" customWidth="1"/>
    <col min="13059" max="13059" width="21.28515625" style="1" customWidth="1"/>
    <col min="13060" max="13061" width="22" style="1" customWidth="1"/>
    <col min="13062" max="13311" width="8.85546875" style="1"/>
    <col min="13312" max="13312" width="50.7109375" style="1" customWidth="1"/>
    <col min="13313" max="13313" width="8.28515625" style="1" customWidth="1"/>
    <col min="13314" max="13314" width="24.140625" style="1" customWidth="1"/>
    <col min="13315" max="13315" width="21.28515625" style="1" customWidth="1"/>
    <col min="13316" max="13317" width="22" style="1" customWidth="1"/>
    <col min="13318" max="13567" width="8.85546875" style="1"/>
    <col min="13568" max="13568" width="50.7109375" style="1" customWidth="1"/>
    <col min="13569" max="13569" width="8.28515625" style="1" customWidth="1"/>
    <col min="13570" max="13570" width="24.140625" style="1" customWidth="1"/>
    <col min="13571" max="13571" width="21.28515625" style="1" customWidth="1"/>
    <col min="13572" max="13573" width="22" style="1" customWidth="1"/>
    <col min="13574" max="13823" width="8.85546875" style="1"/>
    <col min="13824" max="13824" width="50.7109375" style="1" customWidth="1"/>
    <col min="13825" max="13825" width="8.28515625" style="1" customWidth="1"/>
    <col min="13826" max="13826" width="24.140625" style="1" customWidth="1"/>
    <col min="13827" max="13827" width="21.28515625" style="1" customWidth="1"/>
    <col min="13828" max="13829" width="22" style="1" customWidth="1"/>
    <col min="13830" max="14079" width="8.85546875" style="1"/>
    <col min="14080" max="14080" width="50.7109375" style="1" customWidth="1"/>
    <col min="14081" max="14081" width="8.28515625" style="1" customWidth="1"/>
    <col min="14082" max="14082" width="24.140625" style="1" customWidth="1"/>
    <col min="14083" max="14083" width="21.28515625" style="1" customWidth="1"/>
    <col min="14084" max="14085" width="22" style="1" customWidth="1"/>
    <col min="14086" max="14335" width="8.85546875" style="1"/>
    <col min="14336" max="14336" width="50.7109375" style="1" customWidth="1"/>
    <col min="14337" max="14337" width="8.28515625" style="1" customWidth="1"/>
    <col min="14338" max="14338" width="24.140625" style="1" customWidth="1"/>
    <col min="14339" max="14339" width="21.28515625" style="1" customWidth="1"/>
    <col min="14340" max="14341" width="22" style="1" customWidth="1"/>
    <col min="14342" max="14591" width="8.85546875" style="1"/>
    <col min="14592" max="14592" width="50.7109375" style="1" customWidth="1"/>
    <col min="14593" max="14593" width="8.28515625" style="1" customWidth="1"/>
    <col min="14594" max="14594" width="24.140625" style="1" customWidth="1"/>
    <col min="14595" max="14595" width="21.28515625" style="1" customWidth="1"/>
    <col min="14596" max="14597" width="22" style="1" customWidth="1"/>
    <col min="14598" max="14847" width="8.85546875" style="1"/>
    <col min="14848" max="14848" width="50.7109375" style="1" customWidth="1"/>
    <col min="14849" max="14849" width="8.28515625" style="1" customWidth="1"/>
    <col min="14850" max="14850" width="24.140625" style="1" customWidth="1"/>
    <col min="14851" max="14851" width="21.28515625" style="1" customWidth="1"/>
    <col min="14852" max="14853" width="22" style="1" customWidth="1"/>
    <col min="14854" max="15103" width="8.85546875" style="1"/>
    <col min="15104" max="15104" width="50.7109375" style="1" customWidth="1"/>
    <col min="15105" max="15105" width="8.28515625" style="1" customWidth="1"/>
    <col min="15106" max="15106" width="24.140625" style="1" customWidth="1"/>
    <col min="15107" max="15107" width="21.28515625" style="1" customWidth="1"/>
    <col min="15108" max="15109" width="22" style="1" customWidth="1"/>
    <col min="15110" max="15359" width="8.85546875" style="1"/>
    <col min="15360" max="15360" width="50.7109375" style="1" customWidth="1"/>
    <col min="15361" max="15361" width="8.28515625" style="1" customWidth="1"/>
    <col min="15362" max="15362" width="24.140625" style="1" customWidth="1"/>
    <col min="15363" max="15363" width="21.28515625" style="1" customWidth="1"/>
    <col min="15364" max="15365" width="22" style="1" customWidth="1"/>
    <col min="15366" max="15615" width="8.85546875" style="1"/>
    <col min="15616" max="15616" width="50.7109375" style="1" customWidth="1"/>
    <col min="15617" max="15617" width="8.28515625" style="1" customWidth="1"/>
    <col min="15618" max="15618" width="24.140625" style="1" customWidth="1"/>
    <col min="15619" max="15619" width="21.28515625" style="1" customWidth="1"/>
    <col min="15620" max="15621" width="22" style="1" customWidth="1"/>
    <col min="15622" max="15871" width="8.85546875" style="1"/>
    <col min="15872" max="15872" width="50.7109375" style="1" customWidth="1"/>
    <col min="15873" max="15873" width="8.28515625" style="1" customWidth="1"/>
    <col min="15874" max="15874" width="24.140625" style="1" customWidth="1"/>
    <col min="15875" max="15875" width="21.28515625" style="1" customWidth="1"/>
    <col min="15876" max="15877" width="22" style="1" customWidth="1"/>
    <col min="15878" max="16127" width="8.85546875" style="1"/>
    <col min="16128" max="16128" width="50.7109375" style="1" customWidth="1"/>
    <col min="16129" max="16129" width="8.28515625" style="1" customWidth="1"/>
    <col min="16130" max="16130" width="24.140625" style="1" customWidth="1"/>
    <col min="16131" max="16131" width="21.28515625" style="1" customWidth="1"/>
    <col min="16132" max="16133" width="22" style="1" customWidth="1"/>
    <col min="16134" max="16384" width="8.85546875" style="1"/>
  </cols>
  <sheetData>
    <row r="1" spans="1:6" ht="56.45" customHeight="1" x14ac:dyDescent="0.25">
      <c r="D1" s="165" t="s">
        <v>523</v>
      </c>
      <c r="E1" s="165"/>
    </row>
    <row r="2" spans="1:6" ht="25.15" customHeight="1" x14ac:dyDescent="0.25">
      <c r="A2" s="169" t="s">
        <v>524</v>
      </c>
      <c r="B2" s="170"/>
      <c r="C2" s="170"/>
      <c r="D2" s="170"/>
      <c r="E2" s="170"/>
    </row>
    <row r="3" spans="1:6" x14ac:dyDescent="0.25">
      <c r="A3" s="24"/>
      <c r="B3" s="24"/>
      <c r="C3" s="24"/>
      <c r="D3" s="24"/>
      <c r="E3" s="24"/>
    </row>
    <row r="4" spans="1:6" x14ac:dyDescent="0.25">
      <c r="A4" s="171" t="s">
        <v>0</v>
      </c>
      <c r="B4" s="173" t="s">
        <v>73</v>
      </c>
      <c r="C4" s="173" t="s">
        <v>74</v>
      </c>
      <c r="D4" s="173" t="s">
        <v>223</v>
      </c>
      <c r="E4" s="173" t="s">
        <v>75</v>
      </c>
    </row>
    <row r="5" spans="1:6" ht="22.9" customHeight="1" x14ac:dyDescent="0.25">
      <c r="A5" s="172"/>
      <c r="B5" s="174"/>
      <c r="C5" s="174"/>
      <c r="D5" s="174"/>
      <c r="E5" s="174"/>
    </row>
    <row r="6" spans="1:6" x14ac:dyDescent="0.25">
      <c r="A6" s="25">
        <v>1</v>
      </c>
      <c r="B6" s="26">
        <v>2</v>
      </c>
      <c r="C6" s="26">
        <v>3</v>
      </c>
      <c r="D6" s="26">
        <v>4</v>
      </c>
      <c r="E6" s="26">
        <v>5</v>
      </c>
    </row>
    <row r="7" spans="1:6" ht="15.75" x14ac:dyDescent="0.25">
      <c r="A7" s="27" t="s">
        <v>76</v>
      </c>
      <c r="B7" s="28" t="s">
        <v>77</v>
      </c>
      <c r="C7" s="28" t="s">
        <v>78</v>
      </c>
      <c r="D7" s="29">
        <f>D10</f>
        <v>463430.06999999285</v>
      </c>
      <c r="E7" s="29">
        <f>E10</f>
        <v>-655269.83000001311</v>
      </c>
    </row>
    <row r="8" spans="1:6" ht="38.25" x14ac:dyDescent="0.25">
      <c r="A8" s="27" t="s">
        <v>79</v>
      </c>
      <c r="B8" s="28" t="s">
        <v>80</v>
      </c>
      <c r="C8" s="28" t="s">
        <v>78</v>
      </c>
      <c r="D8" s="29">
        <v>0</v>
      </c>
      <c r="E8" s="29">
        <v>0</v>
      </c>
    </row>
    <row r="9" spans="1:6" ht="25.5" x14ac:dyDescent="0.25">
      <c r="A9" s="27" t="s">
        <v>81</v>
      </c>
      <c r="B9" s="28" t="s">
        <v>82</v>
      </c>
      <c r="C9" s="28" t="s">
        <v>78</v>
      </c>
      <c r="D9" s="29">
        <v>0</v>
      </c>
      <c r="E9" s="29">
        <v>0</v>
      </c>
    </row>
    <row r="10" spans="1:6" ht="15.75" x14ac:dyDescent="0.25">
      <c r="A10" s="27" t="s">
        <v>83</v>
      </c>
      <c r="B10" s="28" t="s">
        <v>84</v>
      </c>
      <c r="C10" s="28"/>
      <c r="D10" s="29">
        <f>D11+D13</f>
        <v>463430.06999999285</v>
      </c>
      <c r="E10" s="29">
        <f>E11+E13</f>
        <v>-655269.83000001311</v>
      </c>
      <c r="F10" s="102"/>
    </row>
    <row r="11" spans="1:6" ht="15.75" x14ac:dyDescent="0.25">
      <c r="A11" s="27" t="s">
        <v>85</v>
      </c>
      <c r="B11" s="28" t="s">
        <v>86</v>
      </c>
      <c r="C11" s="28"/>
      <c r="D11" s="29">
        <f>D12</f>
        <v>-111708497.65000001</v>
      </c>
      <c r="E11" s="29">
        <f>E12</f>
        <v>-110719978.15000001</v>
      </c>
    </row>
    <row r="12" spans="1:6" ht="25.5" x14ac:dyDescent="0.25">
      <c r="A12" s="30" t="s">
        <v>87</v>
      </c>
      <c r="B12" s="31" t="s">
        <v>86</v>
      </c>
      <c r="C12" s="31" t="s">
        <v>88</v>
      </c>
      <c r="D12" s="32">
        <v>-111708497.65000001</v>
      </c>
      <c r="E12" s="32">
        <v>-110719978.15000001</v>
      </c>
    </row>
    <row r="13" spans="1:6" ht="15.75" x14ac:dyDescent="0.25">
      <c r="A13" s="27" t="s">
        <v>89</v>
      </c>
      <c r="B13" s="28" t="s">
        <v>90</v>
      </c>
      <c r="C13" s="28"/>
      <c r="D13" s="29">
        <f>D14</f>
        <v>112171927.72</v>
      </c>
      <c r="E13" s="29">
        <f>E14</f>
        <v>110064708.31999999</v>
      </c>
    </row>
    <row r="14" spans="1:6" ht="25.5" x14ac:dyDescent="0.25">
      <c r="A14" s="30" t="s">
        <v>91</v>
      </c>
      <c r="B14" s="31" t="s">
        <v>90</v>
      </c>
      <c r="C14" s="31" t="s">
        <v>92</v>
      </c>
      <c r="D14" s="32">
        <v>112171927.72</v>
      </c>
      <c r="E14" s="32">
        <v>110064708.31999999</v>
      </c>
    </row>
  </sheetData>
  <mergeCells count="7">
    <mergeCell ref="D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6"/>
  <sheetViews>
    <sheetView zoomScaleNormal="100" workbookViewId="0">
      <selection activeCell="A4" sqref="A4:I36"/>
    </sheetView>
  </sheetViews>
  <sheetFormatPr defaultRowHeight="15.75" x14ac:dyDescent="0.25"/>
  <cols>
    <col min="1" max="1" width="5.42578125" style="22" customWidth="1"/>
    <col min="2" max="2" width="7.140625" style="23" customWidth="1"/>
    <col min="3" max="5" width="8.85546875" style="5"/>
    <col min="6" max="6" width="39" style="5" customWidth="1"/>
    <col min="7" max="9" width="16.7109375" style="5" customWidth="1"/>
    <col min="10" max="10" width="11.85546875" style="5" customWidth="1"/>
    <col min="11" max="254" width="8.85546875" style="5"/>
    <col min="255" max="255" width="5.42578125" style="5" customWidth="1"/>
    <col min="256" max="256" width="6" style="5" customWidth="1"/>
    <col min="257" max="259" width="8.85546875" style="5"/>
    <col min="260" max="260" width="21" style="5" customWidth="1"/>
    <col min="261" max="263" width="15.5703125" style="5" customWidth="1"/>
    <col min="264" max="510" width="8.85546875" style="5"/>
    <col min="511" max="511" width="5.42578125" style="5" customWidth="1"/>
    <col min="512" max="512" width="6" style="5" customWidth="1"/>
    <col min="513" max="515" width="8.85546875" style="5"/>
    <col min="516" max="516" width="21" style="5" customWidth="1"/>
    <col min="517" max="519" width="15.5703125" style="5" customWidth="1"/>
    <col min="520" max="766" width="8.85546875" style="5"/>
    <col min="767" max="767" width="5.42578125" style="5" customWidth="1"/>
    <col min="768" max="768" width="6" style="5" customWidth="1"/>
    <col min="769" max="771" width="8.85546875" style="5"/>
    <col min="772" max="772" width="21" style="5" customWidth="1"/>
    <col min="773" max="775" width="15.5703125" style="5" customWidth="1"/>
    <col min="776" max="1022" width="8.85546875" style="5"/>
    <col min="1023" max="1023" width="5.42578125" style="5" customWidth="1"/>
    <col min="1024" max="1024" width="6" style="5" customWidth="1"/>
    <col min="1025" max="1027" width="8.85546875" style="5"/>
    <col min="1028" max="1028" width="21" style="5" customWidth="1"/>
    <col min="1029" max="1031" width="15.5703125" style="5" customWidth="1"/>
    <col min="1032" max="1278" width="8.85546875" style="5"/>
    <col min="1279" max="1279" width="5.42578125" style="5" customWidth="1"/>
    <col min="1280" max="1280" width="6" style="5" customWidth="1"/>
    <col min="1281" max="1283" width="8.85546875" style="5"/>
    <col min="1284" max="1284" width="21" style="5" customWidth="1"/>
    <col min="1285" max="1287" width="15.5703125" style="5" customWidth="1"/>
    <col min="1288" max="1534" width="8.85546875" style="5"/>
    <col min="1535" max="1535" width="5.42578125" style="5" customWidth="1"/>
    <col min="1536" max="1536" width="6" style="5" customWidth="1"/>
    <col min="1537" max="1539" width="8.85546875" style="5"/>
    <col min="1540" max="1540" width="21" style="5" customWidth="1"/>
    <col min="1541" max="1543" width="15.5703125" style="5" customWidth="1"/>
    <col min="1544" max="1790" width="8.85546875" style="5"/>
    <col min="1791" max="1791" width="5.42578125" style="5" customWidth="1"/>
    <col min="1792" max="1792" width="6" style="5" customWidth="1"/>
    <col min="1793" max="1795" width="8.85546875" style="5"/>
    <col min="1796" max="1796" width="21" style="5" customWidth="1"/>
    <col min="1797" max="1799" width="15.5703125" style="5" customWidth="1"/>
    <col min="1800" max="2046" width="8.85546875" style="5"/>
    <col min="2047" max="2047" width="5.42578125" style="5" customWidth="1"/>
    <col min="2048" max="2048" width="6" style="5" customWidth="1"/>
    <col min="2049" max="2051" width="8.85546875" style="5"/>
    <col min="2052" max="2052" width="21" style="5" customWidth="1"/>
    <col min="2053" max="2055" width="15.5703125" style="5" customWidth="1"/>
    <col min="2056" max="2302" width="8.85546875" style="5"/>
    <col min="2303" max="2303" width="5.42578125" style="5" customWidth="1"/>
    <col min="2304" max="2304" width="6" style="5" customWidth="1"/>
    <col min="2305" max="2307" width="8.85546875" style="5"/>
    <col min="2308" max="2308" width="21" style="5" customWidth="1"/>
    <col min="2309" max="2311" width="15.5703125" style="5" customWidth="1"/>
    <col min="2312" max="2558" width="8.85546875" style="5"/>
    <col min="2559" max="2559" width="5.42578125" style="5" customWidth="1"/>
    <col min="2560" max="2560" width="6" style="5" customWidth="1"/>
    <col min="2561" max="2563" width="8.85546875" style="5"/>
    <col min="2564" max="2564" width="21" style="5" customWidth="1"/>
    <col min="2565" max="2567" width="15.5703125" style="5" customWidth="1"/>
    <col min="2568" max="2814" width="8.85546875" style="5"/>
    <col min="2815" max="2815" width="5.42578125" style="5" customWidth="1"/>
    <col min="2816" max="2816" width="6" style="5" customWidth="1"/>
    <col min="2817" max="2819" width="8.85546875" style="5"/>
    <col min="2820" max="2820" width="21" style="5" customWidth="1"/>
    <col min="2821" max="2823" width="15.5703125" style="5" customWidth="1"/>
    <col min="2824" max="3070" width="8.85546875" style="5"/>
    <col min="3071" max="3071" width="5.42578125" style="5" customWidth="1"/>
    <col min="3072" max="3072" width="6" style="5" customWidth="1"/>
    <col min="3073" max="3075" width="8.85546875" style="5"/>
    <col min="3076" max="3076" width="21" style="5" customWidth="1"/>
    <col min="3077" max="3079" width="15.5703125" style="5" customWidth="1"/>
    <col min="3080" max="3326" width="8.85546875" style="5"/>
    <col min="3327" max="3327" width="5.42578125" style="5" customWidth="1"/>
    <col min="3328" max="3328" width="6" style="5" customWidth="1"/>
    <col min="3329" max="3331" width="8.85546875" style="5"/>
    <col min="3332" max="3332" width="21" style="5" customWidth="1"/>
    <col min="3333" max="3335" width="15.5703125" style="5" customWidth="1"/>
    <col min="3336" max="3582" width="8.85546875" style="5"/>
    <col min="3583" max="3583" width="5.42578125" style="5" customWidth="1"/>
    <col min="3584" max="3584" width="6" style="5" customWidth="1"/>
    <col min="3585" max="3587" width="8.85546875" style="5"/>
    <col min="3588" max="3588" width="21" style="5" customWidth="1"/>
    <col min="3589" max="3591" width="15.5703125" style="5" customWidth="1"/>
    <col min="3592" max="3838" width="8.85546875" style="5"/>
    <col min="3839" max="3839" width="5.42578125" style="5" customWidth="1"/>
    <col min="3840" max="3840" width="6" style="5" customWidth="1"/>
    <col min="3841" max="3843" width="8.85546875" style="5"/>
    <col min="3844" max="3844" width="21" style="5" customWidth="1"/>
    <col min="3845" max="3847" width="15.5703125" style="5" customWidth="1"/>
    <col min="3848" max="4094" width="8.85546875" style="5"/>
    <col min="4095" max="4095" width="5.42578125" style="5" customWidth="1"/>
    <col min="4096" max="4096" width="6" style="5" customWidth="1"/>
    <col min="4097" max="4099" width="8.85546875" style="5"/>
    <col min="4100" max="4100" width="21" style="5" customWidth="1"/>
    <col min="4101" max="4103" width="15.5703125" style="5" customWidth="1"/>
    <col min="4104" max="4350" width="8.85546875" style="5"/>
    <col min="4351" max="4351" width="5.42578125" style="5" customWidth="1"/>
    <col min="4352" max="4352" width="6" style="5" customWidth="1"/>
    <col min="4353" max="4355" width="8.85546875" style="5"/>
    <col min="4356" max="4356" width="21" style="5" customWidth="1"/>
    <col min="4357" max="4359" width="15.5703125" style="5" customWidth="1"/>
    <col min="4360" max="4606" width="8.85546875" style="5"/>
    <col min="4607" max="4607" width="5.42578125" style="5" customWidth="1"/>
    <col min="4608" max="4608" width="6" style="5" customWidth="1"/>
    <col min="4609" max="4611" width="8.85546875" style="5"/>
    <col min="4612" max="4612" width="21" style="5" customWidth="1"/>
    <col min="4613" max="4615" width="15.5703125" style="5" customWidth="1"/>
    <col min="4616" max="4862" width="8.85546875" style="5"/>
    <col min="4863" max="4863" width="5.42578125" style="5" customWidth="1"/>
    <col min="4864" max="4864" width="6" style="5" customWidth="1"/>
    <col min="4865" max="4867" width="8.85546875" style="5"/>
    <col min="4868" max="4868" width="21" style="5" customWidth="1"/>
    <col min="4869" max="4871" width="15.5703125" style="5" customWidth="1"/>
    <col min="4872" max="5118" width="8.85546875" style="5"/>
    <col min="5119" max="5119" width="5.42578125" style="5" customWidth="1"/>
    <col min="5120" max="5120" width="6" style="5" customWidth="1"/>
    <col min="5121" max="5123" width="8.85546875" style="5"/>
    <col min="5124" max="5124" width="21" style="5" customWidth="1"/>
    <col min="5125" max="5127" width="15.5703125" style="5" customWidth="1"/>
    <col min="5128" max="5374" width="8.85546875" style="5"/>
    <col min="5375" max="5375" width="5.42578125" style="5" customWidth="1"/>
    <col min="5376" max="5376" width="6" style="5" customWidth="1"/>
    <col min="5377" max="5379" width="8.85546875" style="5"/>
    <col min="5380" max="5380" width="21" style="5" customWidth="1"/>
    <col min="5381" max="5383" width="15.5703125" style="5" customWidth="1"/>
    <col min="5384" max="5630" width="8.85546875" style="5"/>
    <col min="5631" max="5631" width="5.42578125" style="5" customWidth="1"/>
    <col min="5632" max="5632" width="6" style="5" customWidth="1"/>
    <col min="5633" max="5635" width="8.85546875" style="5"/>
    <col min="5636" max="5636" width="21" style="5" customWidth="1"/>
    <col min="5637" max="5639" width="15.5703125" style="5" customWidth="1"/>
    <col min="5640" max="5886" width="8.85546875" style="5"/>
    <col min="5887" max="5887" width="5.42578125" style="5" customWidth="1"/>
    <col min="5888" max="5888" width="6" style="5" customWidth="1"/>
    <col min="5889" max="5891" width="8.85546875" style="5"/>
    <col min="5892" max="5892" width="21" style="5" customWidth="1"/>
    <col min="5893" max="5895" width="15.5703125" style="5" customWidth="1"/>
    <col min="5896" max="6142" width="8.85546875" style="5"/>
    <col min="6143" max="6143" width="5.42578125" style="5" customWidth="1"/>
    <col min="6144" max="6144" width="6" style="5" customWidth="1"/>
    <col min="6145" max="6147" width="8.85546875" style="5"/>
    <col min="6148" max="6148" width="21" style="5" customWidth="1"/>
    <col min="6149" max="6151" width="15.5703125" style="5" customWidth="1"/>
    <col min="6152" max="6398" width="8.85546875" style="5"/>
    <col min="6399" max="6399" width="5.42578125" style="5" customWidth="1"/>
    <col min="6400" max="6400" width="6" style="5" customWidth="1"/>
    <col min="6401" max="6403" width="8.85546875" style="5"/>
    <col min="6404" max="6404" width="21" style="5" customWidth="1"/>
    <col min="6405" max="6407" width="15.5703125" style="5" customWidth="1"/>
    <col min="6408" max="6654" width="8.85546875" style="5"/>
    <col min="6655" max="6655" width="5.42578125" style="5" customWidth="1"/>
    <col min="6656" max="6656" width="6" style="5" customWidth="1"/>
    <col min="6657" max="6659" width="8.85546875" style="5"/>
    <col min="6660" max="6660" width="21" style="5" customWidth="1"/>
    <col min="6661" max="6663" width="15.5703125" style="5" customWidth="1"/>
    <col min="6664" max="6910" width="8.85546875" style="5"/>
    <col min="6911" max="6911" width="5.42578125" style="5" customWidth="1"/>
    <col min="6912" max="6912" width="6" style="5" customWidth="1"/>
    <col min="6913" max="6915" width="8.85546875" style="5"/>
    <col min="6916" max="6916" width="21" style="5" customWidth="1"/>
    <col min="6917" max="6919" width="15.5703125" style="5" customWidth="1"/>
    <col min="6920" max="7166" width="8.85546875" style="5"/>
    <col min="7167" max="7167" width="5.42578125" style="5" customWidth="1"/>
    <col min="7168" max="7168" width="6" style="5" customWidth="1"/>
    <col min="7169" max="7171" width="8.85546875" style="5"/>
    <col min="7172" max="7172" width="21" style="5" customWidth="1"/>
    <col min="7173" max="7175" width="15.5703125" style="5" customWidth="1"/>
    <col min="7176" max="7422" width="8.85546875" style="5"/>
    <col min="7423" max="7423" width="5.42578125" style="5" customWidth="1"/>
    <col min="7424" max="7424" width="6" style="5" customWidth="1"/>
    <col min="7425" max="7427" width="8.85546875" style="5"/>
    <col min="7428" max="7428" width="21" style="5" customWidth="1"/>
    <col min="7429" max="7431" width="15.5703125" style="5" customWidth="1"/>
    <col min="7432" max="7678" width="8.85546875" style="5"/>
    <col min="7679" max="7679" width="5.42578125" style="5" customWidth="1"/>
    <col min="7680" max="7680" width="6" style="5" customWidth="1"/>
    <col min="7681" max="7683" width="8.85546875" style="5"/>
    <col min="7684" max="7684" width="21" style="5" customWidth="1"/>
    <col min="7685" max="7687" width="15.5703125" style="5" customWidth="1"/>
    <col min="7688" max="7934" width="8.85546875" style="5"/>
    <col min="7935" max="7935" width="5.42578125" style="5" customWidth="1"/>
    <col min="7936" max="7936" width="6" style="5" customWidth="1"/>
    <col min="7937" max="7939" width="8.85546875" style="5"/>
    <col min="7940" max="7940" width="21" style="5" customWidth="1"/>
    <col min="7941" max="7943" width="15.5703125" style="5" customWidth="1"/>
    <col min="7944" max="8190" width="8.85546875" style="5"/>
    <col min="8191" max="8191" width="5.42578125" style="5" customWidth="1"/>
    <col min="8192" max="8192" width="6" style="5" customWidth="1"/>
    <col min="8193" max="8195" width="8.85546875" style="5"/>
    <col min="8196" max="8196" width="21" style="5" customWidth="1"/>
    <col min="8197" max="8199" width="15.5703125" style="5" customWidth="1"/>
    <col min="8200" max="8446" width="8.85546875" style="5"/>
    <col min="8447" max="8447" width="5.42578125" style="5" customWidth="1"/>
    <col min="8448" max="8448" width="6" style="5" customWidth="1"/>
    <col min="8449" max="8451" width="8.85546875" style="5"/>
    <col min="8452" max="8452" width="21" style="5" customWidth="1"/>
    <col min="8453" max="8455" width="15.5703125" style="5" customWidth="1"/>
    <col min="8456" max="8702" width="8.85546875" style="5"/>
    <col min="8703" max="8703" width="5.42578125" style="5" customWidth="1"/>
    <col min="8704" max="8704" width="6" style="5" customWidth="1"/>
    <col min="8705" max="8707" width="8.85546875" style="5"/>
    <col min="8708" max="8708" width="21" style="5" customWidth="1"/>
    <col min="8709" max="8711" width="15.5703125" style="5" customWidth="1"/>
    <col min="8712" max="8958" width="8.85546875" style="5"/>
    <col min="8959" max="8959" width="5.42578125" style="5" customWidth="1"/>
    <col min="8960" max="8960" width="6" style="5" customWidth="1"/>
    <col min="8961" max="8963" width="8.85546875" style="5"/>
    <col min="8964" max="8964" width="21" style="5" customWidth="1"/>
    <col min="8965" max="8967" width="15.5703125" style="5" customWidth="1"/>
    <col min="8968" max="9214" width="8.85546875" style="5"/>
    <col min="9215" max="9215" width="5.42578125" style="5" customWidth="1"/>
    <col min="9216" max="9216" width="6" style="5" customWidth="1"/>
    <col min="9217" max="9219" width="8.85546875" style="5"/>
    <col min="9220" max="9220" width="21" style="5" customWidth="1"/>
    <col min="9221" max="9223" width="15.5703125" style="5" customWidth="1"/>
    <col min="9224" max="9470" width="8.85546875" style="5"/>
    <col min="9471" max="9471" width="5.42578125" style="5" customWidth="1"/>
    <col min="9472" max="9472" width="6" style="5" customWidth="1"/>
    <col min="9473" max="9475" width="8.85546875" style="5"/>
    <col min="9476" max="9476" width="21" style="5" customWidth="1"/>
    <col min="9477" max="9479" width="15.5703125" style="5" customWidth="1"/>
    <col min="9480" max="9726" width="8.85546875" style="5"/>
    <col min="9727" max="9727" width="5.42578125" style="5" customWidth="1"/>
    <col min="9728" max="9728" width="6" style="5" customWidth="1"/>
    <col min="9729" max="9731" width="8.85546875" style="5"/>
    <col min="9732" max="9732" width="21" style="5" customWidth="1"/>
    <col min="9733" max="9735" width="15.5703125" style="5" customWidth="1"/>
    <col min="9736" max="9982" width="8.85546875" style="5"/>
    <col min="9983" max="9983" width="5.42578125" style="5" customWidth="1"/>
    <col min="9984" max="9984" width="6" style="5" customWidth="1"/>
    <col min="9985" max="9987" width="8.85546875" style="5"/>
    <col min="9988" max="9988" width="21" style="5" customWidth="1"/>
    <col min="9989" max="9991" width="15.5703125" style="5" customWidth="1"/>
    <col min="9992" max="10238" width="8.85546875" style="5"/>
    <col min="10239" max="10239" width="5.42578125" style="5" customWidth="1"/>
    <col min="10240" max="10240" width="6" style="5" customWidth="1"/>
    <col min="10241" max="10243" width="8.85546875" style="5"/>
    <col min="10244" max="10244" width="21" style="5" customWidth="1"/>
    <col min="10245" max="10247" width="15.5703125" style="5" customWidth="1"/>
    <col min="10248" max="10494" width="8.85546875" style="5"/>
    <col min="10495" max="10495" width="5.42578125" style="5" customWidth="1"/>
    <col min="10496" max="10496" width="6" style="5" customWidth="1"/>
    <col min="10497" max="10499" width="8.85546875" style="5"/>
    <col min="10500" max="10500" width="21" style="5" customWidth="1"/>
    <col min="10501" max="10503" width="15.5703125" style="5" customWidth="1"/>
    <col min="10504" max="10750" width="8.85546875" style="5"/>
    <col min="10751" max="10751" width="5.42578125" style="5" customWidth="1"/>
    <col min="10752" max="10752" width="6" style="5" customWidth="1"/>
    <col min="10753" max="10755" width="8.85546875" style="5"/>
    <col min="10756" max="10756" width="21" style="5" customWidth="1"/>
    <col min="10757" max="10759" width="15.5703125" style="5" customWidth="1"/>
    <col min="10760" max="11006" width="8.85546875" style="5"/>
    <col min="11007" max="11007" width="5.42578125" style="5" customWidth="1"/>
    <col min="11008" max="11008" width="6" style="5" customWidth="1"/>
    <col min="11009" max="11011" width="8.85546875" style="5"/>
    <col min="11012" max="11012" width="21" style="5" customWidth="1"/>
    <col min="11013" max="11015" width="15.5703125" style="5" customWidth="1"/>
    <col min="11016" max="11262" width="8.85546875" style="5"/>
    <col min="11263" max="11263" width="5.42578125" style="5" customWidth="1"/>
    <col min="11264" max="11264" width="6" style="5" customWidth="1"/>
    <col min="11265" max="11267" width="8.85546875" style="5"/>
    <col min="11268" max="11268" width="21" style="5" customWidth="1"/>
    <col min="11269" max="11271" width="15.5703125" style="5" customWidth="1"/>
    <col min="11272" max="11518" width="8.85546875" style="5"/>
    <col min="11519" max="11519" width="5.42578125" style="5" customWidth="1"/>
    <col min="11520" max="11520" width="6" style="5" customWidth="1"/>
    <col min="11521" max="11523" width="8.85546875" style="5"/>
    <col min="11524" max="11524" width="21" style="5" customWidth="1"/>
    <col min="11525" max="11527" width="15.5703125" style="5" customWidth="1"/>
    <col min="11528" max="11774" width="8.85546875" style="5"/>
    <col min="11775" max="11775" width="5.42578125" style="5" customWidth="1"/>
    <col min="11776" max="11776" width="6" style="5" customWidth="1"/>
    <col min="11777" max="11779" width="8.85546875" style="5"/>
    <col min="11780" max="11780" width="21" style="5" customWidth="1"/>
    <col min="11781" max="11783" width="15.5703125" style="5" customWidth="1"/>
    <col min="11784" max="12030" width="8.85546875" style="5"/>
    <col min="12031" max="12031" width="5.42578125" style="5" customWidth="1"/>
    <col min="12032" max="12032" width="6" style="5" customWidth="1"/>
    <col min="12033" max="12035" width="8.85546875" style="5"/>
    <col min="12036" max="12036" width="21" style="5" customWidth="1"/>
    <col min="12037" max="12039" width="15.5703125" style="5" customWidth="1"/>
    <col min="12040" max="12286" width="8.85546875" style="5"/>
    <col min="12287" max="12287" width="5.42578125" style="5" customWidth="1"/>
    <col min="12288" max="12288" width="6" style="5" customWidth="1"/>
    <col min="12289" max="12291" width="8.85546875" style="5"/>
    <col min="12292" max="12292" width="21" style="5" customWidth="1"/>
    <col min="12293" max="12295" width="15.5703125" style="5" customWidth="1"/>
    <col min="12296" max="12542" width="8.85546875" style="5"/>
    <col min="12543" max="12543" width="5.42578125" style="5" customWidth="1"/>
    <col min="12544" max="12544" width="6" style="5" customWidth="1"/>
    <col min="12545" max="12547" width="8.85546875" style="5"/>
    <col min="12548" max="12548" width="21" style="5" customWidth="1"/>
    <col min="12549" max="12551" width="15.5703125" style="5" customWidth="1"/>
    <col min="12552" max="12798" width="8.85546875" style="5"/>
    <col min="12799" max="12799" width="5.42578125" style="5" customWidth="1"/>
    <col min="12800" max="12800" width="6" style="5" customWidth="1"/>
    <col min="12801" max="12803" width="8.85546875" style="5"/>
    <col min="12804" max="12804" width="21" style="5" customWidth="1"/>
    <col min="12805" max="12807" width="15.5703125" style="5" customWidth="1"/>
    <col min="12808" max="13054" width="8.85546875" style="5"/>
    <col min="13055" max="13055" width="5.42578125" style="5" customWidth="1"/>
    <col min="13056" max="13056" width="6" style="5" customWidth="1"/>
    <col min="13057" max="13059" width="8.85546875" style="5"/>
    <col min="13060" max="13060" width="21" style="5" customWidth="1"/>
    <col min="13061" max="13063" width="15.5703125" style="5" customWidth="1"/>
    <col min="13064" max="13310" width="8.85546875" style="5"/>
    <col min="13311" max="13311" width="5.42578125" style="5" customWidth="1"/>
    <col min="13312" max="13312" width="6" style="5" customWidth="1"/>
    <col min="13313" max="13315" width="8.85546875" style="5"/>
    <col min="13316" max="13316" width="21" style="5" customWidth="1"/>
    <col min="13317" max="13319" width="15.5703125" style="5" customWidth="1"/>
    <col min="13320" max="13566" width="8.85546875" style="5"/>
    <col min="13567" max="13567" width="5.42578125" style="5" customWidth="1"/>
    <col min="13568" max="13568" width="6" style="5" customWidth="1"/>
    <col min="13569" max="13571" width="8.85546875" style="5"/>
    <col min="13572" max="13572" width="21" style="5" customWidth="1"/>
    <col min="13573" max="13575" width="15.5703125" style="5" customWidth="1"/>
    <col min="13576" max="13822" width="8.85546875" style="5"/>
    <col min="13823" max="13823" width="5.42578125" style="5" customWidth="1"/>
    <col min="13824" max="13824" width="6" style="5" customWidth="1"/>
    <col min="13825" max="13827" width="8.85546875" style="5"/>
    <col min="13828" max="13828" width="21" style="5" customWidth="1"/>
    <col min="13829" max="13831" width="15.5703125" style="5" customWidth="1"/>
    <col min="13832" max="14078" width="8.85546875" style="5"/>
    <col min="14079" max="14079" width="5.42578125" style="5" customWidth="1"/>
    <col min="14080" max="14080" width="6" style="5" customWidth="1"/>
    <col min="14081" max="14083" width="8.85546875" style="5"/>
    <col min="14084" max="14084" width="21" style="5" customWidth="1"/>
    <col min="14085" max="14087" width="15.5703125" style="5" customWidth="1"/>
    <col min="14088" max="14334" width="8.85546875" style="5"/>
    <col min="14335" max="14335" width="5.42578125" style="5" customWidth="1"/>
    <col min="14336" max="14336" width="6" style="5" customWidth="1"/>
    <col min="14337" max="14339" width="8.85546875" style="5"/>
    <col min="14340" max="14340" width="21" style="5" customWidth="1"/>
    <col min="14341" max="14343" width="15.5703125" style="5" customWidth="1"/>
    <col min="14344" max="14590" width="8.85546875" style="5"/>
    <col min="14591" max="14591" width="5.42578125" style="5" customWidth="1"/>
    <col min="14592" max="14592" width="6" style="5" customWidth="1"/>
    <col min="14593" max="14595" width="8.85546875" style="5"/>
    <col min="14596" max="14596" width="21" style="5" customWidth="1"/>
    <col min="14597" max="14599" width="15.5703125" style="5" customWidth="1"/>
    <col min="14600" max="14846" width="8.85546875" style="5"/>
    <col min="14847" max="14847" width="5.42578125" style="5" customWidth="1"/>
    <col min="14848" max="14848" width="6" style="5" customWidth="1"/>
    <col min="14849" max="14851" width="8.85546875" style="5"/>
    <col min="14852" max="14852" width="21" style="5" customWidth="1"/>
    <col min="14853" max="14855" width="15.5703125" style="5" customWidth="1"/>
    <col min="14856" max="15102" width="8.85546875" style="5"/>
    <col min="15103" max="15103" width="5.42578125" style="5" customWidth="1"/>
    <col min="15104" max="15104" width="6" style="5" customWidth="1"/>
    <col min="15105" max="15107" width="8.85546875" style="5"/>
    <col min="15108" max="15108" width="21" style="5" customWidth="1"/>
    <col min="15109" max="15111" width="15.5703125" style="5" customWidth="1"/>
    <col min="15112" max="15358" width="8.85546875" style="5"/>
    <col min="15359" max="15359" width="5.42578125" style="5" customWidth="1"/>
    <col min="15360" max="15360" width="6" style="5" customWidth="1"/>
    <col min="15361" max="15363" width="8.85546875" style="5"/>
    <col min="15364" max="15364" width="21" style="5" customWidth="1"/>
    <col min="15365" max="15367" width="15.5703125" style="5" customWidth="1"/>
    <col min="15368" max="15614" width="8.85546875" style="5"/>
    <col min="15615" max="15615" width="5.42578125" style="5" customWidth="1"/>
    <col min="15616" max="15616" width="6" style="5" customWidth="1"/>
    <col min="15617" max="15619" width="8.85546875" style="5"/>
    <col min="15620" max="15620" width="21" style="5" customWidth="1"/>
    <col min="15621" max="15623" width="15.5703125" style="5" customWidth="1"/>
    <col min="15624" max="15870" width="8.85546875" style="5"/>
    <col min="15871" max="15871" width="5.42578125" style="5" customWidth="1"/>
    <col min="15872" max="15872" width="6" style="5" customWidth="1"/>
    <col min="15873" max="15875" width="8.85546875" style="5"/>
    <col min="15876" max="15876" width="21" style="5" customWidth="1"/>
    <col min="15877" max="15879" width="15.5703125" style="5" customWidth="1"/>
    <col min="15880" max="16126" width="8.85546875" style="5"/>
    <col min="16127" max="16127" width="5.42578125" style="5" customWidth="1"/>
    <col min="16128" max="16128" width="6" style="5" customWidth="1"/>
    <col min="16129" max="16131" width="8.85546875" style="5"/>
    <col min="16132" max="16132" width="21" style="5" customWidth="1"/>
    <col min="16133" max="16135" width="15.5703125" style="5" customWidth="1"/>
    <col min="16136" max="16384" width="8.85546875" style="5"/>
  </cols>
  <sheetData>
    <row r="1" spans="1:10" ht="69" customHeight="1" x14ac:dyDescent="0.3">
      <c r="A1" s="2"/>
      <c r="B1" s="2"/>
      <c r="C1" s="2"/>
      <c r="D1" s="2"/>
      <c r="E1" s="2"/>
      <c r="F1" s="2"/>
      <c r="G1" s="3"/>
      <c r="H1" s="165" t="s">
        <v>525</v>
      </c>
      <c r="I1" s="165"/>
    </row>
    <row r="2" spans="1:10" ht="41.45" customHeight="1" x14ac:dyDescent="0.2">
      <c r="A2" s="175" t="s">
        <v>526</v>
      </c>
      <c r="B2" s="175"/>
      <c r="C2" s="175"/>
      <c r="D2" s="175"/>
      <c r="E2" s="175"/>
      <c r="F2" s="175"/>
      <c r="G2" s="175"/>
      <c r="H2" s="175"/>
      <c r="I2" s="175"/>
    </row>
    <row r="3" spans="1:10" ht="16.5" x14ac:dyDescent="0.25">
      <c r="A3" s="6"/>
      <c r="B3" s="7"/>
      <c r="C3" s="8"/>
      <c r="D3" s="8"/>
      <c r="E3" s="8"/>
      <c r="F3" s="8"/>
      <c r="G3" s="58"/>
      <c r="I3" s="58" t="s">
        <v>182</v>
      </c>
    </row>
    <row r="4" spans="1:10" ht="58.5" x14ac:dyDescent="0.25">
      <c r="A4" s="9" t="s">
        <v>30</v>
      </c>
      <c r="B4" s="9" t="s">
        <v>31</v>
      </c>
      <c r="C4" s="178" t="s">
        <v>32</v>
      </c>
      <c r="D4" s="179"/>
      <c r="E4" s="179"/>
      <c r="F4" s="180"/>
      <c r="G4" s="94" t="s">
        <v>96</v>
      </c>
      <c r="H4" s="94" t="s">
        <v>181</v>
      </c>
      <c r="I4" s="21" t="s">
        <v>183</v>
      </c>
    </row>
    <row r="5" spans="1:10" ht="12.75" x14ac:dyDescent="0.2">
      <c r="A5" s="10" t="s">
        <v>33</v>
      </c>
      <c r="B5" s="10" t="s">
        <v>34</v>
      </c>
      <c r="C5" s="181" t="s">
        <v>35</v>
      </c>
      <c r="D5" s="182"/>
      <c r="E5" s="182"/>
      <c r="F5" s="183"/>
      <c r="G5" s="11">
        <v>4</v>
      </c>
      <c r="H5" s="11">
        <v>5</v>
      </c>
      <c r="I5" s="11">
        <v>6</v>
      </c>
    </row>
    <row r="6" spans="1:10" ht="16.5" x14ac:dyDescent="0.2">
      <c r="A6" s="184" t="s">
        <v>36</v>
      </c>
      <c r="B6" s="184"/>
      <c r="C6" s="184"/>
      <c r="D6" s="184"/>
      <c r="E6" s="184"/>
      <c r="F6" s="184"/>
      <c r="G6" s="52">
        <f>G7+G12+G14+G17+G20+G24+G26+G28+G32+G34</f>
        <v>112171927.72</v>
      </c>
      <c r="H6" s="52">
        <f>H7+H12+H14+H17+H20+H24+H26+H28+H32+H34</f>
        <v>110064708.31999999</v>
      </c>
      <c r="I6" s="92">
        <f>H6/G6*100</f>
        <v>98.121437829561089</v>
      </c>
      <c r="J6" s="37"/>
    </row>
    <row r="7" spans="1:10" x14ac:dyDescent="0.2">
      <c r="A7" s="12" t="s">
        <v>37</v>
      </c>
      <c r="B7" s="185" t="s">
        <v>38</v>
      </c>
      <c r="C7" s="186"/>
      <c r="D7" s="186"/>
      <c r="E7" s="186"/>
      <c r="F7" s="186"/>
      <c r="G7" s="13">
        <f>G8+G9+G11+G10</f>
        <v>17675695.91</v>
      </c>
      <c r="H7" s="13">
        <f>H8+H9+H11+H10</f>
        <v>17180482.73</v>
      </c>
      <c r="I7" s="92">
        <f t="shared" ref="I7:I36" si="0">H7/G7*100</f>
        <v>97.198338427400572</v>
      </c>
    </row>
    <row r="8" spans="1:10" x14ac:dyDescent="0.2">
      <c r="A8" s="12" t="s">
        <v>37</v>
      </c>
      <c r="B8" s="14" t="s">
        <v>39</v>
      </c>
      <c r="C8" s="176" t="s">
        <v>40</v>
      </c>
      <c r="D8" s="177"/>
      <c r="E8" s="177"/>
      <c r="F8" s="177"/>
      <c r="G8" s="15">
        <v>391704</v>
      </c>
      <c r="H8" s="15">
        <v>11820</v>
      </c>
      <c r="I8" s="92">
        <f t="shared" si="0"/>
        <v>3.0175847068194352</v>
      </c>
    </row>
    <row r="9" spans="1:10" x14ac:dyDescent="0.2">
      <c r="A9" s="12" t="s">
        <v>37</v>
      </c>
      <c r="B9" s="14" t="s">
        <v>41</v>
      </c>
      <c r="C9" s="176" t="s">
        <v>42</v>
      </c>
      <c r="D9" s="177"/>
      <c r="E9" s="177"/>
      <c r="F9" s="177"/>
      <c r="G9" s="15">
        <v>13492355.300000001</v>
      </c>
      <c r="H9" s="15">
        <v>13386242.199999999</v>
      </c>
      <c r="I9" s="92">
        <f t="shared" si="0"/>
        <v>99.21353168041756</v>
      </c>
    </row>
    <row r="10" spans="1:10" ht="15" customHeight="1" x14ac:dyDescent="0.2">
      <c r="A10" s="12" t="s">
        <v>37</v>
      </c>
      <c r="B10" s="14" t="s">
        <v>114</v>
      </c>
      <c r="C10" s="187" t="s">
        <v>321</v>
      </c>
      <c r="D10" s="188"/>
      <c r="E10" s="188"/>
      <c r="F10" s="189"/>
      <c r="G10" s="15">
        <v>378725</v>
      </c>
      <c r="H10" s="15">
        <v>378725</v>
      </c>
      <c r="I10" s="92">
        <f t="shared" si="0"/>
        <v>100</v>
      </c>
    </row>
    <row r="11" spans="1:10" x14ac:dyDescent="0.2">
      <c r="A11" s="12" t="s">
        <v>37</v>
      </c>
      <c r="B11" s="14" t="s">
        <v>43</v>
      </c>
      <c r="C11" s="176" t="s">
        <v>44</v>
      </c>
      <c r="D11" s="177"/>
      <c r="E11" s="177"/>
      <c r="F11" s="177"/>
      <c r="G11" s="15">
        <v>3412911.61</v>
      </c>
      <c r="H11" s="15">
        <v>3403695.53</v>
      </c>
      <c r="I11" s="92">
        <f t="shared" si="0"/>
        <v>99.729964292863698</v>
      </c>
    </row>
    <row r="12" spans="1:10" x14ac:dyDescent="0.2">
      <c r="A12" s="12" t="s">
        <v>45</v>
      </c>
      <c r="B12" s="185" t="s">
        <v>46</v>
      </c>
      <c r="C12" s="186"/>
      <c r="D12" s="186"/>
      <c r="E12" s="186"/>
      <c r="F12" s="186"/>
      <c r="G12" s="13">
        <f>G13</f>
        <v>735257</v>
      </c>
      <c r="H12" s="13">
        <f>H13</f>
        <v>689342.02</v>
      </c>
      <c r="I12" s="92">
        <f t="shared" si="0"/>
        <v>93.755247484893047</v>
      </c>
    </row>
    <row r="13" spans="1:10" x14ac:dyDescent="0.2">
      <c r="A13" s="12" t="s">
        <v>45</v>
      </c>
      <c r="B13" s="14" t="s">
        <v>39</v>
      </c>
      <c r="C13" s="187" t="s">
        <v>47</v>
      </c>
      <c r="D13" s="188"/>
      <c r="E13" s="188"/>
      <c r="F13" s="189"/>
      <c r="G13" s="15">
        <v>735257</v>
      </c>
      <c r="H13" s="15">
        <v>689342.02</v>
      </c>
      <c r="I13" s="92">
        <f t="shared" si="0"/>
        <v>93.755247484893047</v>
      </c>
    </row>
    <row r="14" spans="1:10" x14ac:dyDescent="0.2">
      <c r="A14" s="12"/>
      <c r="B14" s="185" t="s">
        <v>48</v>
      </c>
      <c r="C14" s="186"/>
      <c r="D14" s="186"/>
      <c r="E14" s="186"/>
      <c r="F14" s="186"/>
      <c r="G14" s="13">
        <f>G16+G15</f>
        <v>628264.69999999995</v>
      </c>
      <c r="H14" s="13">
        <f>H16+H15</f>
        <v>628264.69999999995</v>
      </c>
      <c r="I14" s="92">
        <f t="shared" si="0"/>
        <v>100</v>
      </c>
    </row>
    <row r="15" spans="1:10" ht="33.75" customHeight="1" x14ac:dyDescent="0.2">
      <c r="A15" s="12" t="s">
        <v>39</v>
      </c>
      <c r="B15" s="14" t="s">
        <v>49</v>
      </c>
      <c r="C15" s="192" t="s">
        <v>484</v>
      </c>
      <c r="D15" s="193"/>
      <c r="E15" s="193"/>
      <c r="F15" s="194"/>
      <c r="G15" s="15">
        <v>44695.5</v>
      </c>
      <c r="H15" s="15">
        <v>44695.5</v>
      </c>
      <c r="I15" s="92">
        <f t="shared" si="0"/>
        <v>100</v>
      </c>
    </row>
    <row r="16" spans="1:10" x14ac:dyDescent="0.2">
      <c r="A16" s="12" t="s">
        <v>39</v>
      </c>
      <c r="B16" s="14" t="s">
        <v>50</v>
      </c>
      <c r="C16" s="187" t="s">
        <v>51</v>
      </c>
      <c r="D16" s="188"/>
      <c r="E16" s="188"/>
      <c r="F16" s="189"/>
      <c r="G16" s="15">
        <v>583569.19999999995</v>
      </c>
      <c r="H16" s="15">
        <v>583569.19999999995</v>
      </c>
      <c r="I16" s="92">
        <f t="shared" si="0"/>
        <v>100</v>
      </c>
    </row>
    <row r="17" spans="1:9" x14ac:dyDescent="0.2">
      <c r="A17" s="12" t="s">
        <v>41</v>
      </c>
      <c r="B17" s="185" t="s">
        <v>52</v>
      </c>
      <c r="C17" s="185"/>
      <c r="D17" s="185"/>
      <c r="E17" s="185"/>
      <c r="F17" s="185"/>
      <c r="G17" s="16">
        <f>G18+G19</f>
        <v>4888040.22</v>
      </c>
      <c r="H17" s="16">
        <f>H18+H19</f>
        <v>4558972.3499999996</v>
      </c>
      <c r="I17" s="92">
        <f t="shared" si="0"/>
        <v>93.267897660629302</v>
      </c>
    </row>
    <row r="18" spans="1:9" x14ac:dyDescent="0.2">
      <c r="A18" s="12" t="s">
        <v>41</v>
      </c>
      <c r="B18" s="17" t="s">
        <v>49</v>
      </c>
      <c r="C18" s="190" t="s">
        <v>53</v>
      </c>
      <c r="D18" s="191"/>
      <c r="E18" s="191"/>
      <c r="F18" s="191"/>
      <c r="G18" s="18">
        <v>4829753.22</v>
      </c>
      <c r="H18" s="18">
        <v>4518972.3499999996</v>
      </c>
      <c r="I18" s="92">
        <f t="shared" si="0"/>
        <v>93.565284687568365</v>
      </c>
    </row>
    <row r="19" spans="1:9" x14ac:dyDescent="0.2">
      <c r="A19" s="19" t="s">
        <v>41</v>
      </c>
      <c r="B19" s="17" t="s">
        <v>14</v>
      </c>
      <c r="C19" s="190" t="s">
        <v>54</v>
      </c>
      <c r="D19" s="191"/>
      <c r="E19" s="191"/>
      <c r="F19" s="191"/>
      <c r="G19" s="18">
        <v>58287</v>
      </c>
      <c r="H19" s="18">
        <v>40000</v>
      </c>
      <c r="I19" s="92">
        <f t="shared" si="0"/>
        <v>68.625937172954522</v>
      </c>
    </row>
    <row r="20" spans="1:9" x14ac:dyDescent="0.2">
      <c r="A20" s="12" t="s">
        <v>55</v>
      </c>
      <c r="B20" s="185" t="s">
        <v>56</v>
      </c>
      <c r="C20" s="186"/>
      <c r="D20" s="186"/>
      <c r="E20" s="186"/>
      <c r="F20" s="186"/>
      <c r="G20" s="16">
        <f>G23+G22+G21</f>
        <v>32008383.18</v>
      </c>
      <c r="H20" s="16">
        <f>H23+H22+H21</f>
        <v>31593545.259999998</v>
      </c>
      <c r="I20" s="92">
        <f t="shared" si="0"/>
        <v>98.703971026380344</v>
      </c>
    </row>
    <row r="21" spans="1:9" x14ac:dyDescent="0.2">
      <c r="A21" s="12" t="s">
        <v>55</v>
      </c>
      <c r="B21" s="14" t="s">
        <v>37</v>
      </c>
      <c r="C21" s="176" t="s">
        <v>57</v>
      </c>
      <c r="D21" s="177"/>
      <c r="E21" s="177"/>
      <c r="F21" s="177"/>
      <c r="G21" s="18">
        <v>364521.34</v>
      </c>
      <c r="H21" s="18">
        <v>364521.34</v>
      </c>
      <c r="I21" s="92">
        <f t="shared" si="0"/>
        <v>100</v>
      </c>
    </row>
    <row r="22" spans="1:9" x14ac:dyDescent="0.2">
      <c r="A22" s="12" t="s">
        <v>55</v>
      </c>
      <c r="B22" s="14" t="s">
        <v>45</v>
      </c>
      <c r="C22" s="176" t="s">
        <v>58</v>
      </c>
      <c r="D22" s="177"/>
      <c r="E22" s="177"/>
      <c r="F22" s="177"/>
      <c r="G22" s="18">
        <v>12542682.18</v>
      </c>
      <c r="H22" s="18">
        <v>12461610.199999999</v>
      </c>
      <c r="I22" s="92">
        <f t="shared" si="0"/>
        <v>99.35363123424051</v>
      </c>
    </row>
    <row r="23" spans="1:9" x14ac:dyDescent="0.2">
      <c r="A23" s="12" t="s">
        <v>55</v>
      </c>
      <c r="B23" s="14" t="s">
        <v>39</v>
      </c>
      <c r="C23" s="176" t="s">
        <v>59</v>
      </c>
      <c r="D23" s="177"/>
      <c r="E23" s="177"/>
      <c r="F23" s="177"/>
      <c r="G23" s="20">
        <v>19101179.66</v>
      </c>
      <c r="H23" s="20">
        <v>18767413.719999999</v>
      </c>
      <c r="I23" s="92">
        <f t="shared" si="0"/>
        <v>98.25264226638869</v>
      </c>
    </row>
    <row r="24" spans="1:9" x14ac:dyDescent="0.2">
      <c r="A24" s="12" t="s">
        <v>114</v>
      </c>
      <c r="B24" s="185" t="s">
        <v>115</v>
      </c>
      <c r="C24" s="186"/>
      <c r="D24" s="186"/>
      <c r="E24" s="186"/>
      <c r="F24" s="186"/>
      <c r="G24" s="51">
        <f>G25</f>
        <v>3800</v>
      </c>
      <c r="H24" s="51">
        <f>H25</f>
        <v>3800</v>
      </c>
      <c r="I24" s="92">
        <f t="shared" si="0"/>
        <v>100</v>
      </c>
    </row>
    <row r="25" spans="1:9" ht="15.6" customHeight="1" x14ac:dyDescent="0.2">
      <c r="A25" s="12" t="s">
        <v>114</v>
      </c>
      <c r="B25" s="14" t="s">
        <v>55</v>
      </c>
      <c r="C25" s="5" t="s">
        <v>113</v>
      </c>
      <c r="D25" s="50"/>
      <c r="E25" s="50"/>
      <c r="F25" s="50"/>
      <c r="G25" s="20">
        <v>3800</v>
      </c>
      <c r="H25" s="20">
        <v>3800</v>
      </c>
      <c r="I25" s="92">
        <f t="shared" si="0"/>
        <v>100</v>
      </c>
    </row>
    <row r="26" spans="1:9" x14ac:dyDescent="0.2">
      <c r="A26" s="12" t="s">
        <v>60</v>
      </c>
      <c r="B26" s="185" t="s">
        <v>61</v>
      </c>
      <c r="C26" s="186"/>
      <c r="D26" s="186"/>
      <c r="E26" s="186"/>
      <c r="F26" s="186"/>
      <c r="G26" s="13">
        <f>G27</f>
        <v>48110607.149999999</v>
      </c>
      <c r="H26" s="13">
        <f>H27</f>
        <v>47288421.700000003</v>
      </c>
      <c r="I26" s="92">
        <f t="shared" si="0"/>
        <v>98.291051602328423</v>
      </c>
    </row>
    <row r="27" spans="1:9" x14ac:dyDescent="0.2">
      <c r="A27" s="12" t="s">
        <v>60</v>
      </c>
      <c r="B27" s="14" t="s">
        <v>37</v>
      </c>
      <c r="C27" s="176" t="s">
        <v>62</v>
      </c>
      <c r="D27" s="177"/>
      <c r="E27" s="177"/>
      <c r="F27" s="177"/>
      <c r="G27" s="15">
        <v>48110607.149999999</v>
      </c>
      <c r="H27" s="15">
        <v>47288421.700000003</v>
      </c>
      <c r="I27" s="92">
        <f t="shared" si="0"/>
        <v>98.291051602328423</v>
      </c>
    </row>
    <row r="28" spans="1:9" x14ac:dyDescent="0.2">
      <c r="A28" s="12" t="s">
        <v>63</v>
      </c>
      <c r="B28" s="185" t="s">
        <v>64</v>
      </c>
      <c r="C28" s="186"/>
      <c r="D28" s="186"/>
      <c r="E28" s="186"/>
      <c r="F28" s="186"/>
      <c r="G28" s="13">
        <f>G30+G31+G29</f>
        <v>490514.12</v>
      </c>
      <c r="H28" s="13">
        <f>H30+H31+H29</f>
        <v>490514.12</v>
      </c>
      <c r="I28" s="92">
        <f t="shared" si="0"/>
        <v>100</v>
      </c>
    </row>
    <row r="29" spans="1:9" x14ac:dyDescent="0.25">
      <c r="A29" s="21">
        <v>10</v>
      </c>
      <c r="B29" s="14" t="s">
        <v>37</v>
      </c>
      <c r="C29" s="190" t="s">
        <v>65</v>
      </c>
      <c r="D29" s="191"/>
      <c r="E29" s="191"/>
      <c r="F29" s="191"/>
      <c r="G29" s="15">
        <v>133170.12</v>
      </c>
      <c r="H29" s="15">
        <v>133170.12</v>
      </c>
      <c r="I29" s="92">
        <f t="shared" si="0"/>
        <v>100</v>
      </c>
    </row>
    <row r="30" spans="1:9" x14ac:dyDescent="0.2">
      <c r="A30" s="12" t="s">
        <v>63</v>
      </c>
      <c r="B30" s="14" t="s">
        <v>39</v>
      </c>
      <c r="C30" s="190" t="s">
        <v>66</v>
      </c>
      <c r="D30" s="191"/>
      <c r="E30" s="191"/>
      <c r="F30" s="191"/>
      <c r="G30" s="15">
        <v>96960</v>
      </c>
      <c r="H30" s="15">
        <v>96960</v>
      </c>
      <c r="I30" s="92">
        <f t="shared" si="0"/>
        <v>100</v>
      </c>
    </row>
    <row r="31" spans="1:9" x14ac:dyDescent="0.25">
      <c r="A31" s="21">
        <v>10</v>
      </c>
      <c r="B31" s="14" t="s">
        <v>67</v>
      </c>
      <c r="C31" s="190" t="s">
        <v>68</v>
      </c>
      <c r="D31" s="191"/>
      <c r="E31" s="191"/>
      <c r="F31" s="191"/>
      <c r="G31" s="15">
        <v>260384</v>
      </c>
      <c r="H31" s="15">
        <v>260384</v>
      </c>
      <c r="I31" s="92">
        <f t="shared" si="0"/>
        <v>100</v>
      </c>
    </row>
    <row r="32" spans="1:9" x14ac:dyDescent="0.25">
      <c r="A32" s="21">
        <v>11</v>
      </c>
      <c r="B32" s="185" t="s">
        <v>69</v>
      </c>
      <c r="C32" s="186"/>
      <c r="D32" s="186"/>
      <c r="E32" s="186"/>
      <c r="F32" s="186"/>
      <c r="G32" s="13">
        <f>G33</f>
        <v>6642656.8499999996</v>
      </c>
      <c r="H32" s="13">
        <f>H33</f>
        <v>6642656.8499999996</v>
      </c>
      <c r="I32" s="92">
        <f t="shared" si="0"/>
        <v>100</v>
      </c>
    </row>
    <row r="33" spans="1:9" x14ac:dyDescent="0.25">
      <c r="A33" s="21">
        <v>11</v>
      </c>
      <c r="B33" s="14" t="s">
        <v>37</v>
      </c>
      <c r="C33" s="190" t="s">
        <v>70</v>
      </c>
      <c r="D33" s="191"/>
      <c r="E33" s="191"/>
      <c r="F33" s="191"/>
      <c r="G33" s="15">
        <v>6642656.8499999996</v>
      </c>
      <c r="H33" s="15">
        <v>6642656.8499999996</v>
      </c>
      <c r="I33" s="92">
        <f t="shared" si="0"/>
        <v>100</v>
      </c>
    </row>
    <row r="34" spans="1:9" x14ac:dyDescent="0.25">
      <c r="A34" s="21">
        <v>12</v>
      </c>
      <c r="B34" s="185" t="s">
        <v>71</v>
      </c>
      <c r="C34" s="186"/>
      <c r="D34" s="186"/>
      <c r="E34" s="186"/>
      <c r="F34" s="186"/>
      <c r="G34" s="13">
        <f>G36+G35</f>
        <v>988708.59</v>
      </c>
      <c r="H34" s="13">
        <f>H36+H35</f>
        <v>988708.59</v>
      </c>
      <c r="I34" s="92">
        <f t="shared" si="0"/>
        <v>100</v>
      </c>
    </row>
    <row r="35" spans="1:9" x14ac:dyDescent="0.25">
      <c r="A35" s="21">
        <v>12</v>
      </c>
      <c r="B35" s="14" t="s">
        <v>37</v>
      </c>
      <c r="C35" s="190" t="s">
        <v>180</v>
      </c>
      <c r="D35" s="191"/>
      <c r="E35" s="191"/>
      <c r="F35" s="191"/>
      <c r="G35" s="15">
        <v>83712</v>
      </c>
      <c r="H35" s="15">
        <v>83712</v>
      </c>
      <c r="I35" s="92">
        <f t="shared" si="0"/>
        <v>100</v>
      </c>
    </row>
    <row r="36" spans="1:9" x14ac:dyDescent="0.25">
      <c r="A36" s="21">
        <v>12</v>
      </c>
      <c r="B36" s="14" t="s">
        <v>45</v>
      </c>
      <c r="C36" s="190" t="s">
        <v>72</v>
      </c>
      <c r="D36" s="191"/>
      <c r="E36" s="191"/>
      <c r="F36" s="191"/>
      <c r="G36" s="15">
        <v>904996.59</v>
      </c>
      <c r="H36" s="15">
        <v>904996.59</v>
      </c>
      <c r="I36" s="92">
        <f t="shared" si="0"/>
        <v>100</v>
      </c>
    </row>
  </sheetData>
  <mergeCells count="34">
    <mergeCell ref="C36:F36"/>
    <mergeCell ref="B24:F24"/>
    <mergeCell ref="C30:F30"/>
    <mergeCell ref="C31:F31"/>
    <mergeCell ref="B32:F32"/>
    <mergeCell ref="C33:F33"/>
    <mergeCell ref="B34:F34"/>
    <mergeCell ref="C35:F35"/>
    <mergeCell ref="C29:F29"/>
    <mergeCell ref="C22:F22"/>
    <mergeCell ref="C23:F23"/>
    <mergeCell ref="B26:F26"/>
    <mergeCell ref="C27:F27"/>
    <mergeCell ref="B28:F28"/>
    <mergeCell ref="C21:F21"/>
    <mergeCell ref="C9:F9"/>
    <mergeCell ref="C11:F11"/>
    <mergeCell ref="B12:F12"/>
    <mergeCell ref="C13:F13"/>
    <mergeCell ref="B14:F14"/>
    <mergeCell ref="C16:F16"/>
    <mergeCell ref="B17:F17"/>
    <mergeCell ref="C18:F18"/>
    <mergeCell ref="C19:F19"/>
    <mergeCell ref="B20:F20"/>
    <mergeCell ref="C10:F10"/>
    <mergeCell ref="C15:F15"/>
    <mergeCell ref="H1:I1"/>
    <mergeCell ref="A2:I2"/>
    <mergeCell ref="C8:F8"/>
    <mergeCell ref="C4:F4"/>
    <mergeCell ref="C5:F5"/>
    <mergeCell ref="A6:F6"/>
    <mergeCell ref="B7:F7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 прил 8</vt:lpstr>
      <vt:lpstr>'прил 2'!Область_печати</vt:lpstr>
      <vt:lpstr>'прил 3'!Область_печати</vt:lpstr>
      <vt:lpstr>'прил 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</dc:creator>
  <cp:lastModifiedBy>GL-Buh</cp:lastModifiedBy>
  <cp:lastPrinted>2021-01-22T08:36:28Z</cp:lastPrinted>
  <dcterms:created xsi:type="dcterms:W3CDTF">2018-01-16T11:17:49Z</dcterms:created>
  <dcterms:modified xsi:type="dcterms:W3CDTF">2021-01-28T07:40:34Z</dcterms:modified>
</cp:coreProperties>
</file>